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ftib\MELANIE TENIS 2025\CAMPEONATOS INSULARES\MALLORCA\EQUIPOS ABSOLUTOS\"/>
    </mc:Choice>
  </mc:AlternateContent>
  <xr:revisionPtr revIDLastSave="0" documentId="8_{919E7644-2B8E-4DC0-B797-A6A32903C10F}" xr6:coauthVersionLast="47" xr6:coauthVersionMax="47" xr10:uidLastSave="{00000000-0000-0000-0000-000000000000}"/>
  <bookViews>
    <workbookView xWindow="28692" yWindow="-1920" windowWidth="29016" windowHeight="15696" tabRatio="866" firstSheet="1" activeTab="1" xr2:uid="{00000000-000D-0000-FFFF-FFFF00000000}"/>
  </bookViews>
  <sheets>
    <sheet name="VET40F-2" sheetId="26" state="hidden" r:id="rId1"/>
    <sheet name="ABSOLUTO M" sheetId="29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5" i="29" l="1"/>
  <c r="K25" i="29"/>
  <c r="M24" i="29"/>
  <c r="K24" i="29"/>
  <c r="H24" i="29"/>
  <c r="G24" i="29"/>
  <c r="I24" i="29"/>
  <c r="E24" i="29"/>
  <c r="D24" i="29"/>
  <c r="F24" i="29"/>
  <c r="H23" i="29"/>
  <c r="G23" i="29"/>
  <c r="I23" i="29"/>
  <c r="E23" i="29"/>
  <c r="D23" i="29"/>
  <c r="F23" i="29"/>
  <c r="S22" i="29"/>
  <c r="Q22" i="29"/>
  <c r="M22" i="29"/>
  <c r="K22" i="29"/>
  <c r="H22" i="29"/>
  <c r="G22" i="29"/>
  <c r="F22" i="29"/>
  <c r="E22" i="29"/>
  <c r="D22" i="29"/>
  <c r="S21" i="29"/>
  <c r="Q21" i="29"/>
  <c r="M21" i="29"/>
  <c r="K21" i="29"/>
  <c r="H21" i="29"/>
  <c r="G21" i="29"/>
  <c r="I21" i="29"/>
  <c r="F21" i="29"/>
  <c r="E21" i="29"/>
  <c r="D21" i="29"/>
  <c r="M18" i="29"/>
  <c r="M17" i="29"/>
  <c r="K17" i="29"/>
  <c r="H17" i="29"/>
  <c r="G17" i="29"/>
  <c r="I17" i="29"/>
  <c r="F17" i="29"/>
  <c r="E17" i="29"/>
  <c r="D17" i="29"/>
  <c r="H16" i="29"/>
  <c r="G16" i="29"/>
  <c r="I16" i="29"/>
  <c r="F16" i="29"/>
  <c r="E16" i="29"/>
  <c r="D16" i="29"/>
  <c r="Q15" i="29"/>
  <c r="M15" i="29"/>
  <c r="K15" i="29"/>
  <c r="H15" i="29"/>
  <c r="G15" i="29"/>
  <c r="F15" i="29"/>
  <c r="E15" i="29"/>
  <c r="D15" i="29"/>
  <c r="S14" i="29"/>
  <c r="Q14" i="29"/>
  <c r="K14" i="29"/>
  <c r="H14" i="29"/>
  <c r="G14" i="29"/>
  <c r="I14" i="29"/>
  <c r="F14" i="29"/>
  <c r="E14" i="29"/>
  <c r="D14" i="29"/>
  <c r="I15" i="29"/>
  <c r="I22" i="29"/>
  <c r="N25" i="26"/>
  <c r="L25" i="26"/>
  <c r="N24" i="26"/>
  <c r="L24" i="26"/>
  <c r="I24" i="26"/>
  <c r="H24" i="26"/>
  <c r="J24" i="26"/>
  <c r="G24" i="26"/>
  <c r="F24" i="26"/>
  <c r="E24" i="26"/>
  <c r="I23" i="26"/>
  <c r="H23" i="26"/>
  <c r="G23" i="26"/>
  <c r="F23" i="26"/>
  <c r="E23" i="26"/>
  <c r="T22" i="26"/>
  <c r="R22" i="26"/>
  <c r="N22" i="26"/>
  <c r="L22" i="26"/>
  <c r="I22" i="26"/>
  <c r="H22" i="26"/>
  <c r="J22" i="26"/>
  <c r="G22" i="26"/>
  <c r="F22" i="26"/>
  <c r="E22" i="26"/>
  <c r="T21" i="26"/>
  <c r="R21" i="26"/>
  <c r="N21" i="26"/>
  <c r="L21" i="26"/>
  <c r="I21" i="26"/>
  <c r="J21" i="26"/>
  <c r="H21" i="26"/>
  <c r="G21" i="26"/>
  <c r="F21" i="26"/>
  <c r="E21" i="26"/>
  <c r="N17" i="26"/>
  <c r="L17" i="26"/>
  <c r="N16" i="26"/>
  <c r="L16" i="26"/>
  <c r="I15" i="26"/>
  <c r="H15" i="26"/>
  <c r="J15" i="26"/>
  <c r="G15" i="26"/>
  <c r="F15" i="26"/>
  <c r="E15" i="26"/>
  <c r="T14" i="26"/>
  <c r="R14" i="26"/>
  <c r="N14" i="26"/>
  <c r="L14" i="26"/>
  <c r="I14" i="26"/>
  <c r="H14" i="26"/>
  <c r="G14" i="26"/>
  <c r="F14" i="26"/>
  <c r="E14" i="26"/>
  <c r="T13" i="26"/>
  <c r="R13" i="26"/>
  <c r="N13" i="26"/>
  <c r="L13" i="26"/>
  <c r="I13" i="26"/>
  <c r="H13" i="26"/>
  <c r="J13" i="26"/>
  <c r="G13" i="26"/>
  <c r="F13" i="26"/>
  <c r="E13" i="26"/>
  <c r="J14" i="26"/>
  <c r="J23" i="26"/>
</calcChain>
</file>

<file path=xl/sharedStrings.xml><?xml version="1.0" encoding="utf-8"?>
<sst xmlns="http://schemas.openxmlformats.org/spreadsheetml/2006/main" count="127" uniqueCount="65">
  <si>
    <t>G</t>
  </si>
  <si>
    <t>P</t>
  </si>
  <si>
    <t>J</t>
  </si>
  <si>
    <t xml:space="preserve"> A/F </t>
  </si>
  <si>
    <t xml:space="preserve"> E/C</t>
  </si>
  <si>
    <t>DIF.</t>
  </si>
  <si>
    <t>VS</t>
  </si>
  <si>
    <t>GRUPO A</t>
  </si>
  <si>
    <t>CT LA SALLE</t>
  </si>
  <si>
    <t>DESCANSA</t>
  </si>
  <si>
    <t>PLAYAS SANTA PONSA TC</t>
  </si>
  <si>
    <t>RKG EQUIPO</t>
  </si>
  <si>
    <t>CS</t>
  </si>
  <si>
    <t>SPORTING TC</t>
  </si>
  <si>
    <t>PRINCIPES DE ESPAÑA</t>
  </si>
  <si>
    <t>V+40 FEMENINO</t>
  </si>
  <si>
    <t>CAMPEONATO DE MALLORCA POR EQUIPOS VETERANOS 2024</t>
  </si>
  <si>
    <t>Revisar Normativa 2024 respecto a aplazamientos</t>
  </si>
  <si>
    <t>OPEN SPORTINCA</t>
  </si>
  <si>
    <t>FASE GRUPO</t>
  </si>
  <si>
    <t xml:space="preserve">Dos cabezas de serie en cada grupo. Se clasifican para la fase final los dos primeros de cada de cada grupo. </t>
  </si>
  <si>
    <r>
      <t xml:space="preserve">El equipo local deberá enviar el acta a melanie@ftib.es, como máximo, el </t>
    </r>
    <r>
      <rPr>
        <b/>
        <sz val="9"/>
        <rFont val="DIN Pro Light"/>
        <family val="2"/>
      </rPr>
      <t>MARTES</t>
    </r>
    <r>
      <rPr>
        <sz val="9"/>
        <rFont val="DIN Pro Light"/>
        <family val="2"/>
      </rPr>
      <t xml:space="preserve"> siguiente a la fecha programada para la </t>
    </r>
  </si>
  <si>
    <t>confrontación. Si no se ha disputado la confrontación, el equipo local deberá enviar el acta con la fecha alternativa o el motivo del W.O.</t>
  </si>
  <si>
    <r>
      <t xml:space="preserve">En caso de no recibirla se dará por perdedor al equipo local. </t>
    </r>
    <r>
      <rPr>
        <b/>
        <sz val="9"/>
        <rFont val="DIN Pro Light"/>
        <family val="2"/>
      </rPr>
      <t>Los resultados se actualizarán tras cada jornada según estas normas.</t>
    </r>
  </si>
  <si>
    <t>GRUPO B</t>
  </si>
  <si>
    <t>FASE ELIMINATORIA</t>
  </si>
  <si>
    <t>El primero de grupo jugará la semifinal como local</t>
  </si>
  <si>
    <t>1º GRUPO B</t>
  </si>
  <si>
    <t>2º GRUPO A</t>
  </si>
  <si>
    <t>2º GRUPO B</t>
  </si>
  <si>
    <t>1º GRUPO A</t>
  </si>
  <si>
    <t>J2. 2-3 MARZO</t>
  </si>
  <si>
    <t>J3. 6-7 ABRIL</t>
  </si>
  <si>
    <t>18-19 MAYO</t>
  </si>
  <si>
    <t>J1. 24-25 FEBRERO</t>
  </si>
  <si>
    <t>3º GRUPO A</t>
  </si>
  <si>
    <t>3º GRUPO B</t>
  </si>
  <si>
    <t>4º GRUPO B</t>
  </si>
  <si>
    <t>BYE</t>
  </si>
  <si>
    <t>PUESTOS 1º A 4º</t>
  </si>
  <si>
    <t>PUESTOS 5º A 7º</t>
  </si>
  <si>
    <t>OPEN MARRATXI</t>
  </si>
  <si>
    <t>FUTURSPORT BALEAR</t>
  </si>
  <si>
    <t>El tercero de grupo jugará la semifinal como local</t>
  </si>
  <si>
    <t>27-28 ABRIL</t>
  </si>
  <si>
    <t>ABSOLUTO MASCULINO</t>
  </si>
  <si>
    <t>ROUND ROBIN</t>
  </si>
  <si>
    <t xml:space="preserve">Se clasifican para la fase final los dos primeros de cada grupo. </t>
  </si>
  <si>
    <t>FASE FINAL</t>
  </si>
  <si>
    <t>DELTA TC</t>
  </si>
  <si>
    <t>AD SAN CAYETANO</t>
  </si>
  <si>
    <t>TC BINISSALEM</t>
  </si>
  <si>
    <t>SANTA MARIA TC</t>
  </si>
  <si>
    <r>
      <t xml:space="preserve">El equipo local deberá enviar el acta, rellenada por ordenador, a </t>
    </r>
    <r>
      <rPr>
        <sz val="10"/>
        <color rgb="FF0070C0"/>
        <rFont val="Aptos"/>
        <family val="2"/>
      </rPr>
      <t>melanie@ftib.es</t>
    </r>
    <r>
      <rPr>
        <sz val="10"/>
        <rFont val="Aptos"/>
        <family val="2"/>
      </rPr>
      <t xml:space="preserve">, como máximo, el martes siguiente a la fecha programada para la </t>
    </r>
  </si>
  <si>
    <r>
      <t xml:space="preserve">confrontación. Si no se ha disputado la confrontación, el equipo local deberá enviar un e-mail con la fecha alternativa o el motivo del W.O., </t>
    </r>
    <r>
      <rPr>
        <u/>
        <sz val="10"/>
        <rFont val="Aptos"/>
        <family val="2"/>
      </rPr>
      <t>con copia al capitán rival.</t>
    </r>
  </si>
  <si>
    <r>
      <t xml:space="preserve">En caso de no recibirla se dará por perdedor al equipo local. </t>
    </r>
    <r>
      <rPr>
        <b/>
        <sz val="10"/>
        <rFont val="Aptos"/>
        <family val="2"/>
      </rPr>
      <t>Los resultados se actualizarán tras cada jornada según estas normas.</t>
    </r>
  </si>
  <si>
    <t>J.1- 15 -16 FEBRERO</t>
  </si>
  <si>
    <t>J.2- 22-23 FEBRERO</t>
  </si>
  <si>
    <t>J.3- 1-2 MARZO</t>
  </si>
  <si>
    <t>CAMPEONATO DE MALLORCA POR EQUIPOS ABSOLUTOS 2025</t>
  </si>
  <si>
    <t>EU MOLL TC</t>
  </si>
  <si>
    <t xml:space="preserve">En la final el equipo con mejor coeficiente jugará como local. </t>
  </si>
  <si>
    <t>EQUIPO LOCAL : AD SAN CAYETANO</t>
  </si>
  <si>
    <t>OPEN MARRATXÍ</t>
  </si>
  <si>
    <t>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</si>
</sst>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>
    <font>
      <sz val="11"/>
      <color theme="1"/>
      <name val="Calibri"/>
      <family val="2"/>
      <scheme val="minor"/>
    </font>
    <font>
      <sz val="9"/>
      <name val="Comic Sans MS"/>
      <family val="4"/>
    </font>
    <font>
      <sz val="9"/>
      <name val="DINPro-Bold"/>
      <family val="3"/>
    </font>
    <font>
      <b/>
      <sz val="9"/>
      <name val="DINPro-Bold"/>
      <family val="3"/>
    </font>
    <font>
      <sz val="10"/>
      <name val="Arial"/>
      <family val="2"/>
    </font>
    <font>
      <b/>
      <sz val="10"/>
      <name val="DINPro-Black"/>
      <family val="3"/>
    </font>
    <font>
      <b/>
      <sz val="11"/>
      <color theme="1"/>
      <name val="DINPro-Bold"/>
      <family val="3"/>
    </font>
    <font>
      <sz val="11"/>
      <color theme="1"/>
      <name val="DINPro-Bold"/>
      <family val="3"/>
    </font>
    <font>
      <sz val="10"/>
      <name val="DINPro-Bold"/>
      <family val="3"/>
    </font>
    <font>
      <u/>
      <sz val="14"/>
      <color theme="1"/>
      <name val="DINPro-Bold"/>
      <family val="3"/>
    </font>
    <font>
      <b/>
      <sz val="9"/>
      <name val="DINPro-Black"/>
      <family val="3"/>
    </font>
    <font>
      <sz val="11"/>
      <name val="DINPro-Bold"/>
      <family val="3"/>
    </font>
    <font>
      <sz val="11"/>
      <name val="Calibri"/>
      <family val="2"/>
      <scheme val="minor"/>
    </font>
    <font>
      <sz val="9"/>
      <name val="DIN Pro Medium"/>
      <family val="2"/>
    </font>
    <font>
      <b/>
      <sz val="11"/>
      <color theme="1"/>
      <name val="DIN Pro Regular"/>
      <family val="2"/>
    </font>
    <font>
      <sz val="9"/>
      <color theme="1"/>
      <name val="DIN Pro Medium"/>
      <family val="2"/>
    </font>
    <font>
      <sz val="8"/>
      <name val="DINPro-Black"/>
      <family val="3"/>
    </font>
    <font>
      <sz val="9"/>
      <name val="DIN Pro Light"/>
      <family val="2"/>
    </font>
    <font>
      <b/>
      <sz val="9"/>
      <name val="DIN Pro Light"/>
      <family val="2"/>
    </font>
    <font>
      <sz val="9"/>
      <name val="DINPro-Regular"/>
      <family val="3"/>
    </font>
    <font>
      <b/>
      <sz val="9"/>
      <name val="DIN Pro Bold"/>
      <family val="2"/>
    </font>
    <font>
      <sz val="8"/>
      <name val="DINPro-Bold"/>
      <family val="3"/>
    </font>
    <font>
      <sz val="8"/>
      <color rgb="FFFF0000"/>
      <name val="DINPro-Bold"/>
      <family val="3"/>
    </font>
    <font>
      <sz val="11"/>
      <name val="DINPro-Regular"/>
      <family val="3"/>
    </font>
    <font>
      <b/>
      <sz val="11"/>
      <color theme="1"/>
      <name val="DINPro-Regular"/>
      <family val="3"/>
    </font>
    <font>
      <sz val="11"/>
      <color theme="1"/>
      <name val="DINPro-Light"/>
      <family val="3"/>
    </font>
    <font>
      <b/>
      <sz val="9"/>
      <name val="DINPro-Regular"/>
      <family val="3"/>
    </font>
    <font>
      <sz val="11"/>
      <color rgb="FFFF0000"/>
      <name val="DIN Pro Regular"/>
      <family val="2"/>
    </font>
    <font>
      <sz val="9"/>
      <color rgb="FFFF0000"/>
      <name val="DIN Pro Medium"/>
      <family val="2"/>
    </font>
    <font>
      <b/>
      <sz val="9"/>
      <color theme="0"/>
      <name val="DIN Pro Bold"/>
      <family val="2"/>
    </font>
    <font>
      <sz val="10"/>
      <color theme="1"/>
      <name val="DINPro-Light"/>
      <family val="3"/>
    </font>
    <font>
      <sz val="10"/>
      <color theme="1"/>
      <name val="DIN Pro Light"/>
      <family val="2"/>
    </font>
    <font>
      <sz val="10"/>
      <color rgb="FFFF0000"/>
      <name val="DIN Pro Regular"/>
      <family val="2"/>
    </font>
    <font>
      <b/>
      <sz val="11"/>
      <color theme="1"/>
      <name val="DINPro-Light"/>
      <family val="3"/>
    </font>
    <font>
      <sz val="11"/>
      <color theme="1"/>
      <name val="Aptos"/>
      <family val="2"/>
    </font>
    <font>
      <u/>
      <sz val="14"/>
      <color theme="1"/>
      <name val="Aptos"/>
      <family val="2"/>
    </font>
    <font>
      <b/>
      <sz val="11"/>
      <color theme="1"/>
      <name val="Aptos"/>
      <family val="2"/>
    </font>
    <font>
      <b/>
      <sz val="10"/>
      <color theme="1"/>
      <name val="Aptos"/>
      <family val="2"/>
    </font>
    <font>
      <sz val="10.5"/>
      <color theme="1"/>
      <name val="Aptos"/>
      <family val="2"/>
    </font>
    <font>
      <sz val="9"/>
      <name val="Aptos"/>
      <family val="2"/>
    </font>
    <font>
      <b/>
      <sz val="9"/>
      <name val="Aptos"/>
      <family val="2"/>
    </font>
    <font>
      <b/>
      <sz val="10"/>
      <name val="Aptos"/>
      <family val="2"/>
    </font>
    <font>
      <sz val="10"/>
      <name val="Aptos"/>
      <family val="2"/>
    </font>
    <font>
      <sz val="10"/>
      <color theme="1"/>
      <name val="Aptos"/>
      <family val="2"/>
    </font>
    <font>
      <sz val="10"/>
      <color rgb="FF0070C0"/>
      <name val="Aptos"/>
      <family val="2"/>
    </font>
    <font>
      <u/>
      <sz val="10"/>
      <name val="Aptos"/>
      <family val="2"/>
    </font>
    <font>
      <sz val="8"/>
      <name val="Aptos"/>
      <family val="2"/>
    </font>
    <font>
      <sz val="8"/>
      <color rgb="FFFF0000"/>
      <name val="Aptos"/>
      <family val="2"/>
    </font>
    <font>
      <sz val="9"/>
      <color theme="1"/>
      <name val="Aptos"/>
      <family val="2"/>
    </font>
    <font>
      <b/>
      <sz val="9"/>
      <color theme="0"/>
      <name val="Aptos"/>
      <family val="2"/>
    </font>
    <font>
      <sz val="8"/>
      <color theme="0"/>
      <name val="Aptos"/>
      <family val="2"/>
    </font>
    <font>
      <sz val="9"/>
      <color theme="0"/>
      <name val="Aptos"/>
      <family val="2"/>
    </font>
    <font>
      <u/>
      <sz val="14"/>
      <color theme="1"/>
      <name val="Aptos Black"/>
      <family val="2"/>
    </font>
    <font>
      <b/>
      <sz val="11"/>
      <color theme="1"/>
      <name val="Aptos Black"/>
      <family val="2"/>
    </font>
    <font>
      <b/>
      <sz val="10"/>
      <color rgb="FF0070C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86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9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10" xfId="1" applyFont="1" applyBorder="1" applyAlignment="1">
      <alignment vertical="center"/>
    </xf>
    <xf numFmtId="0" fontId="13" fillId="2" borderId="6" xfId="1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3" fillId="0" borderId="6" xfId="1" applyFont="1" applyBorder="1" applyAlignment="1">
      <alignment vertical="center"/>
    </xf>
    <xf numFmtId="0" fontId="13" fillId="2" borderId="6" xfId="1" applyFont="1" applyFill="1" applyBorder="1" applyAlignment="1">
      <alignment horizontal="center" vertical="center"/>
    </xf>
    <xf numFmtId="0" fontId="13" fillId="0" borderId="11" xfId="1" applyFont="1" applyBorder="1" applyAlignment="1">
      <alignment vertical="center"/>
    </xf>
    <xf numFmtId="0" fontId="13" fillId="2" borderId="11" xfId="1" applyFont="1" applyFill="1" applyBorder="1" applyAlignment="1">
      <alignment vertical="center"/>
    </xf>
    <xf numFmtId="0" fontId="13" fillId="2" borderId="10" xfId="1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5" fillId="2" borderId="2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5" fillId="3" borderId="8" xfId="1" applyFont="1" applyFill="1" applyBorder="1" applyAlignment="1">
      <alignment horizontal="left" vertical="center"/>
    </xf>
    <xf numFmtId="0" fontId="5" fillId="3" borderId="9" xfId="1" applyFont="1" applyFill="1" applyBorder="1" applyAlignment="1">
      <alignment horizontal="left" vertical="center"/>
    </xf>
    <xf numFmtId="0" fontId="21" fillId="0" borderId="0" xfId="1" applyFont="1" applyAlignment="1">
      <alignment vertical="center"/>
    </xf>
    <xf numFmtId="0" fontId="21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23" fillId="2" borderId="0" xfId="0" applyFont="1" applyFill="1"/>
    <xf numFmtId="0" fontId="22" fillId="2" borderId="0" xfId="1" applyFont="1" applyFill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21" fillId="2" borderId="0" xfId="1" applyFont="1" applyFill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2" borderId="0" xfId="0" applyFont="1" applyFill="1" applyAlignment="1">
      <alignment vertical="top" wrapText="1"/>
    </xf>
    <xf numFmtId="0" fontId="25" fillId="2" borderId="29" xfId="0" applyFont="1" applyFill="1" applyBorder="1"/>
    <xf numFmtId="0" fontId="25" fillId="2" borderId="9" xfId="0" applyFont="1" applyFill="1" applyBorder="1"/>
    <xf numFmtId="0" fontId="25" fillId="2" borderId="30" xfId="0" applyFont="1" applyFill="1" applyBorder="1"/>
    <xf numFmtId="0" fontId="0" fillId="2" borderId="9" xfId="0" applyFill="1" applyBorder="1"/>
    <xf numFmtId="0" fontId="25" fillId="2" borderId="32" xfId="0" applyFont="1" applyFill="1" applyBorder="1"/>
    <xf numFmtId="0" fontId="0" fillId="2" borderId="30" xfId="0" applyFill="1" applyBorder="1"/>
    <xf numFmtId="0" fontId="25" fillId="2" borderId="0" xfId="0" applyFont="1" applyFill="1"/>
    <xf numFmtId="0" fontId="0" fillId="2" borderId="29" xfId="0" applyFill="1" applyBorder="1"/>
    <xf numFmtId="0" fontId="0" fillId="2" borderId="31" xfId="0" applyFill="1" applyBorder="1"/>
    <xf numFmtId="0" fontId="0" fillId="2" borderId="32" xfId="0" applyFill="1" applyBorder="1"/>
    <xf numFmtId="0" fontId="16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0" fontId="20" fillId="3" borderId="23" xfId="0" applyFont="1" applyFill="1" applyBorder="1" applyAlignment="1">
      <alignment vertical="center"/>
    </xf>
    <xf numFmtId="0" fontId="20" fillId="3" borderId="10" xfId="0" applyFont="1" applyFill="1" applyBorder="1" applyAlignment="1">
      <alignment vertical="center"/>
    </xf>
    <xf numFmtId="0" fontId="20" fillId="3" borderId="25" xfId="0" applyFont="1" applyFill="1" applyBorder="1" applyAlignment="1">
      <alignment vertical="center"/>
    </xf>
    <xf numFmtId="0" fontId="28" fillId="0" borderId="6" xfId="1" applyFont="1" applyBorder="1" applyAlignment="1">
      <alignment vertical="center"/>
    </xf>
    <xf numFmtId="0" fontId="28" fillId="2" borderId="10" xfId="1" applyFont="1" applyFill="1" applyBorder="1" applyAlignment="1">
      <alignment vertical="center"/>
    </xf>
    <xf numFmtId="0" fontId="28" fillId="0" borderId="10" xfId="1" applyFont="1" applyBorder="1" applyAlignment="1">
      <alignment vertical="center"/>
    </xf>
    <xf numFmtId="0" fontId="13" fillId="3" borderId="6" xfId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0" fontId="30" fillId="2" borderId="29" xfId="0" applyFont="1" applyFill="1" applyBorder="1"/>
    <xf numFmtId="0" fontId="30" fillId="2" borderId="32" xfId="0" applyFont="1" applyFill="1" applyBorder="1"/>
    <xf numFmtId="0" fontId="33" fillId="2" borderId="32" xfId="0" applyFont="1" applyFill="1" applyBorder="1"/>
    <xf numFmtId="0" fontId="33" fillId="2" borderId="29" xfId="0" applyFont="1" applyFill="1" applyBorder="1"/>
    <xf numFmtId="0" fontId="34" fillId="2" borderId="0" xfId="0" applyFont="1" applyFill="1"/>
    <xf numFmtId="0" fontId="35" fillId="2" borderId="0" xfId="0" applyFont="1" applyFill="1"/>
    <xf numFmtId="0" fontId="34" fillId="0" borderId="0" xfId="0" applyFont="1"/>
    <xf numFmtId="0" fontId="36" fillId="3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left" vertical="center"/>
    </xf>
    <xf numFmtId="0" fontId="34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4" fillId="3" borderId="0" xfId="0" applyFont="1" applyFill="1" applyAlignment="1">
      <alignment vertical="center"/>
    </xf>
    <xf numFmtId="0" fontId="41" fillId="2" borderId="1" xfId="0" applyFont="1" applyFill="1" applyBorder="1" applyAlignment="1">
      <alignment horizontal="center" vertical="center"/>
    </xf>
    <xf numFmtId="0" fontId="41" fillId="3" borderId="8" xfId="1" applyFont="1" applyFill="1" applyBorder="1" applyAlignment="1">
      <alignment horizontal="left" vertical="center"/>
    </xf>
    <xf numFmtId="0" fontId="41" fillId="3" borderId="9" xfId="1" applyFont="1" applyFill="1" applyBorder="1" applyAlignment="1">
      <alignment horizontal="left" vertical="center"/>
    </xf>
    <xf numFmtId="0" fontId="41" fillId="2" borderId="0" xfId="1" applyFont="1" applyFill="1" applyAlignment="1">
      <alignment horizontal="left" vertical="center"/>
    </xf>
    <xf numFmtId="0" fontId="41" fillId="3" borderId="2" xfId="0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 wrapText="1"/>
    </xf>
    <xf numFmtId="0" fontId="41" fillId="3" borderId="3" xfId="0" applyFont="1" applyFill="1" applyBorder="1" applyAlignment="1">
      <alignment horizontal="center" vertical="center" wrapText="1"/>
    </xf>
    <xf numFmtId="0" fontId="43" fillId="2" borderId="0" xfId="0" applyFont="1" applyFill="1" applyAlignment="1">
      <alignment vertical="center"/>
    </xf>
    <xf numFmtId="0" fontId="43" fillId="2" borderId="0" xfId="0" applyFont="1" applyFill="1"/>
    <xf numFmtId="0" fontId="36" fillId="3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/>
    </xf>
    <xf numFmtId="0" fontId="43" fillId="2" borderId="0" xfId="0" applyFont="1" applyFill="1" applyAlignment="1">
      <alignment horizontal="left" vertical="center"/>
    </xf>
    <xf numFmtId="0" fontId="42" fillId="3" borderId="0" xfId="0" applyFont="1" applyFill="1" applyAlignment="1">
      <alignment horizontal="left" vertical="center"/>
    </xf>
    <xf numFmtId="0" fontId="42" fillId="3" borderId="0" xfId="0" applyFont="1" applyFill="1" applyAlignment="1">
      <alignment vertical="center"/>
    </xf>
    <xf numFmtId="0" fontId="43" fillId="3" borderId="0" xfId="0" applyFont="1" applyFill="1" applyAlignment="1">
      <alignment vertical="center"/>
    </xf>
    <xf numFmtId="0" fontId="39" fillId="0" borderId="0" xfId="0" applyFont="1" applyAlignment="1">
      <alignment vertical="center"/>
    </xf>
    <xf numFmtId="0" fontId="41" fillId="3" borderId="13" xfId="0" applyFont="1" applyFill="1" applyBorder="1" applyAlignment="1">
      <alignment horizontal="center" vertical="center"/>
    </xf>
    <xf numFmtId="0" fontId="41" fillId="3" borderId="12" xfId="0" applyFont="1" applyFill="1" applyBorder="1" applyAlignment="1">
      <alignment horizontal="center" vertical="center" wrapText="1"/>
    </xf>
    <xf numFmtId="0" fontId="39" fillId="2" borderId="0" xfId="1" applyFont="1" applyFill="1" applyAlignment="1">
      <alignment vertical="center"/>
    </xf>
    <xf numFmtId="0" fontId="40" fillId="3" borderId="37" xfId="0" applyFont="1" applyFill="1" applyBorder="1" applyAlignment="1">
      <alignment horizontal="center" vertical="center"/>
    </xf>
    <xf numFmtId="0" fontId="39" fillId="3" borderId="26" xfId="0" applyFont="1" applyFill="1" applyBorder="1" applyAlignment="1">
      <alignment vertical="center"/>
    </xf>
    <xf numFmtId="0" fontId="39" fillId="3" borderId="26" xfId="0" applyFont="1" applyFill="1" applyBorder="1" applyAlignment="1">
      <alignment horizontal="center" vertical="center"/>
    </xf>
    <xf numFmtId="0" fontId="39" fillId="2" borderId="34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39" fillId="2" borderId="15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46" fillId="0" borderId="10" xfId="1" applyFont="1" applyBorder="1" applyAlignment="1">
      <alignment vertical="center"/>
    </xf>
    <xf numFmtId="0" fontId="46" fillId="2" borderId="6" xfId="1" applyFont="1" applyFill="1" applyBorder="1" applyAlignment="1">
      <alignment horizontal="center" vertical="center"/>
    </xf>
    <xf numFmtId="0" fontId="47" fillId="0" borderId="6" xfId="1" applyFont="1" applyBorder="1" applyAlignment="1">
      <alignment vertical="center"/>
    </xf>
    <xf numFmtId="0" fontId="39" fillId="3" borderId="6" xfId="1" applyFont="1" applyFill="1" applyBorder="1" applyAlignment="1">
      <alignment horizontal="center" vertical="center"/>
    </xf>
    <xf numFmtId="0" fontId="48" fillId="2" borderId="0" xfId="0" applyFont="1" applyFill="1" applyAlignment="1">
      <alignment vertical="center"/>
    </xf>
    <xf numFmtId="0" fontId="46" fillId="2" borderId="6" xfId="1" applyFont="1" applyFill="1" applyBorder="1" applyAlignment="1">
      <alignment vertical="center"/>
    </xf>
    <xf numFmtId="0" fontId="39" fillId="0" borderId="6" xfId="1" applyFont="1" applyBorder="1" applyAlignment="1">
      <alignment horizontal="center" vertical="center"/>
    </xf>
    <xf numFmtId="0" fontId="40" fillId="3" borderId="38" xfId="0" applyFont="1" applyFill="1" applyBorder="1" applyAlignment="1">
      <alignment horizontal="center" vertical="center"/>
    </xf>
    <xf numFmtId="0" fontId="39" fillId="3" borderId="27" xfId="0" applyFont="1" applyFill="1" applyBorder="1" applyAlignment="1">
      <alignment vertical="center"/>
    </xf>
    <xf numFmtId="0" fontId="39" fillId="3" borderId="27" xfId="0" applyFont="1" applyFill="1" applyBorder="1" applyAlignment="1">
      <alignment horizontal="center" vertical="center"/>
    </xf>
    <xf numFmtId="0" fontId="39" fillId="2" borderId="24" xfId="0" applyFont="1" applyFill="1" applyBorder="1" applyAlignment="1">
      <alignment horizontal="center" vertical="center"/>
    </xf>
    <xf numFmtId="0" fontId="39" fillId="2" borderId="6" xfId="0" applyFont="1" applyFill="1" applyBorder="1" applyAlignment="1">
      <alignment horizontal="center" vertical="center"/>
    </xf>
    <xf numFmtId="0" fontId="39" fillId="2" borderId="16" xfId="0" applyFont="1" applyFill="1" applyBorder="1" applyAlignment="1">
      <alignment horizontal="center" vertical="center"/>
    </xf>
    <xf numFmtId="0" fontId="46" fillId="0" borderId="6" xfId="1" applyFont="1" applyBorder="1" applyAlignment="1">
      <alignment vertical="center"/>
    </xf>
    <xf numFmtId="0" fontId="40" fillId="3" borderId="39" xfId="0" applyFont="1" applyFill="1" applyBorder="1" applyAlignment="1">
      <alignment horizontal="center" vertical="center"/>
    </xf>
    <xf numFmtId="0" fontId="39" fillId="3" borderId="28" xfId="0" applyFont="1" applyFill="1" applyBorder="1" applyAlignment="1">
      <alignment vertical="center"/>
    </xf>
    <xf numFmtId="0" fontId="39" fillId="3" borderId="28" xfId="0" applyFont="1" applyFill="1" applyBorder="1" applyAlignment="1">
      <alignment horizontal="center" vertical="center"/>
    </xf>
    <xf numFmtId="0" fontId="39" fillId="2" borderId="35" xfId="0" applyFont="1" applyFill="1" applyBorder="1" applyAlignment="1">
      <alignment horizontal="center" vertical="center"/>
    </xf>
    <xf numFmtId="0" fontId="39" fillId="2" borderId="20" xfId="0" applyFont="1" applyFill="1" applyBorder="1" applyAlignment="1">
      <alignment horizontal="center" vertical="center"/>
    </xf>
    <xf numFmtId="0" fontId="39" fillId="2" borderId="21" xfId="0" applyFont="1" applyFill="1" applyBorder="1" applyAlignment="1">
      <alignment horizontal="center" vertical="center"/>
    </xf>
    <xf numFmtId="0" fontId="41" fillId="3" borderId="9" xfId="1" applyFont="1" applyFill="1" applyBorder="1" applyAlignment="1">
      <alignment horizontal="center" vertical="center"/>
    </xf>
    <xf numFmtId="0" fontId="49" fillId="2" borderId="0" xfId="0" applyFont="1" applyFill="1" applyAlignment="1">
      <alignment horizontal="center" vertical="center"/>
    </xf>
    <xf numFmtId="0" fontId="50" fillId="2" borderId="0" xfId="0" applyFont="1" applyFill="1" applyAlignment="1">
      <alignment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46" fillId="0" borderId="11" xfId="1" applyFont="1" applyBorder="1" applyAlignment="1">
      <alignment vertical="center"/>
    </xf>
    <xf numFmtId="0" fontId="46" fillId="2" borderId="11" xfId="1" applyFont="1" applyFill="1" applyBorder="1" applyAlignment="1">
      <alignment vertical="center"/>
    </xf>
    <xf numFmtId="0" fontId="41" fillId="3" borderId="9" xfId="1" applyFont="1" applyFill="1" applyBorder="1" applyAlignment="1">
      <alignment vertical="center"/>
    </xf>
    <xf numFmtId="0" fontId="39" fillId="0" borderId="0" xfId="1" applyFont="1" applyAlignment="1">
      <alignment vertical="center"/>
    </xf>
    <xf numFmtId="0" fontId="46" fillId="2" borderId="10" xfId="1" applyFont="1" applyFill="1" applyBorder="1" applyAlignment="1">
      <alignment vertical="center"/>
    </xf>
    <xf numFmtId="0" fontId="43" fillId="2" borderId="9" xfId="0" applyFont="1" applyFill="1" applyBorder="1"/>
    <xf numFmtId="0" fontId="42" fillId="2" borderId="0" xfId="0" applyFont="1" applyFill="1"/>
    <xf numFmtId="0" fontId="52" fillId="2" borderId="0" xfId="0" applyFont="1" applyFill="1"/>
    <xf numFmtId="0" fontId="53" fillId="3" borderId="0" xfId="0" applyFont="1" applyFill="1" applyAlignment="1">
      <alignment horizontal="left" vertical="center"/>
    </xf>
    <xf numFmtId="0" fontId="39" fillId="4" borderId="26" xfId="0" applyFont="1" applyFill="1" applyBorder="1" applyAlignment="1">
      <alignment vertical="center"/>
    </xf>
    <xf numFmtId="0" fontId="42" fillId="2" borderId="29" xfId="0" applyFont="1" applyFill="1" applyBorder="1"/>
    <xf numFmtId="0" fontId="54" fillId="2" borderId="32" xfId="0" applyFont="1" applyFill="1" applyBorder="1"/>
    <xf numFmtId="0" fontId="54" fillId="2" borderId="0" xfId="0" applyFont="1" applyFill="1"/>
    <xf numFmtId="0" fontId="54" fillId="0" borderId="0" xfId="0" applyFont="1"/>
    <xf numFmtId="0" fontId="39" fillId="4" borderId="27" xfId="0" applyFont="1" applyFill="1" applyBorder="1" applyAlignment="1">
      <alignment vertical="center"/>
    </xf>
    <xf numFmtId="0" fontId="32" fillId="2" borderId="8" xfId="0" applyFont="1" applyFill="1" applyBorder="1" applyAlignment="1">
      <alignment horizontal="center"/>
    </xf>
    <xf numFmtId="0" fontId="32" fillId="2" borderId="31" xfId="0" applyFont="1" applyFill="1" applyBorder="1" applyAlignment="1">
      <alignment horizontal="center"/>
    </xf>
    <xf numFmtId="0" fontId="32" fillId="2" borderId="9" xfId="0" applyFont="1" applyFill="1" applyBorder="1" applyAlignment="1">
      <alignment horizontal="center"/>
    </xf>
    <xf numFmtId="0" fontId="31" fillId="2" borderId="36" xfId="0" applyFont="1" applyFill="1" applyBorder="1" applyAlignment="1">
      <alignment horizontal="center"/>
    </xf>
    <xf numFmtId="0" fontId="31" fillId="2" borderId="29" xfId="0" applyFont="1" applyFill="1" applyBorder="1" applyAlignment="1">
      <alignment horizontal="center"/>
    </xf>
    <xf numFmtId="0" fontId="31" fillId="2" borderId="32" xfId="0" applyFont="1" applyFill="1" applyBorder="1" applyAlignment="1">
      <alignment horizontal="center"/>
    </xf>
    <xf numFmtId="0" fontId="27" fillId="2" borderId="31" xfId="0" applyFont="1" applyFill="1" applyBorder="1" applyAlignment="1">
      <alignment horizontal="center"/>
    </xf>
    <xf numFmtId="0" fontId="43" fillId="2" borderId="0" xfId="0" applyFont="1" applyFill="1" applyAlignment="1">
      <alignment horizontal="left" vertical="center"/>
    </xf>
    <xf numFmtId="0" fontId="43" fillId="0" borderId="0" xfId="0" applyFont="1" applyAlignment="1">
      <alignment horizontal="center"/>
    </xf>
    <xf numFmtId="0" fontId="43" fillId="2" borderId="36" xfId="0" applyFont="1" applyFill="1" applyBorder="1" applyAlignment="1">
      <alignment horizontal="center"/>
    </xf>
    <xf numFmtId="0" fontId="43" fillId="2" borderId="29" xfId="0" applyFont="1" applyFill="1" applyBorder="1" applyAlignment="1">
      <alignment horizontal="center"/>
    </xf>
    <xf numFmtId="49" fontId="41" fillId="2" borderId="8" xfId="0" applyNumberFormat="1" applyFont="1" applyFill="1" applyBorder="1" applyAlignment="1">
      <alignment horizontal="center" wrapText="1"/>
    </xf>
    <xf numFmtId="49" fontId="41" fillId="2" borderId="31" xfId="0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244187</xdr:colOff>
      <xdr:row>25</xdr:row>
      <xdr:rowOff>0</xdr:rowOff>
    </xdr:from>
    <xdr:to>
      <xdr:col>3</xdr:col>
      <xdr:colOff>277957</xdr:colOff>
      <xdr:row>28</xdr:row>
      <xdr:rowOff>102538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5172C72-5226-40FE-BD6D-C3F970682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244187" y="5000625"/>
          <a:ext cx="2272145" cy="674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215612</xdr:colOff>
      <xdr:row>35</xdr:row>
      <xdr:rowOff>9525</xdr:rowOff>
    </xdr:from>
    <xdr:to>
      <xdr:col>11</xdr:col>
      <xdr:colOff>1354282</xdr:colOff>
      <xdr:row>38</xdr:row>
      <xdr:rowOff>112063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E74FB978-1863-4772-95CA-25C0BCC7B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4387562" y="6267450"/>
          <a:ext cx="1967345" cy="674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644237</xdr:colOff>
      <xdr:row>0</xdr:row>
      <xdr:rowOff>200025</xdr:rowOff>
    </xdr:from>
    <xdr:to>
      <xdr:col>17</xdr:col>
      <xdr:colOff>744682</xdr:colOff>
      <xdr:row>5</xdr:row>
      <xdr:rowOff>159688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B8DCF7E2-90F4-4098-88C5-1EF8E8B4B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7416512" y="200025"/>
          <a:ext cx="2272145" cy="92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809625</xdr:colOff>
      <xdr:row>0</xdr:row>
      <xdr:rowOff>0</xdr:rowOff>
    </xdr:from>
    <xdr:to>
      <xdr:col>13</xdr:col>
      <xdr:colOff>210935</xdr:colOff>
      <xdr:row>4</xdr:row>
      <xdr:rowOff>133018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1AE3E016-58F4-48E0-A870-E9611E930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4859655" y="0"/>
          <a:ext cx="2293100" cy="893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04BBA-C666-4B1B-875C-C96EA54420AA}">
  <dimension ref="A1:W47"/>
  <sheetViews>
    <sheetView workbookViewId="0">
      <selection activeCell="L30" sqref="L30"/>
    </sheetView>
  </sheetViews>
  <sheetFormatPr baseColWidth="10" defaultRowHeight="14.4"/>
  <cols>
    <col min="1" max="1" width="3.6640625" customWidth="1"/>
    <col min="2" max="2" width="23" customWidth="1"/>
    <col min="3" max="3" width="6.88671875" customWidth="1"/>
    <col min="4" max="4" width="12.5546875" customWidth="1"/>
    <col min="5" max="5" width="3.88671875" customWidth="1"/>
    <col min="6" max="6" width="4" customWidth="1"/>
    <col min="7" max="7" width="3.5546875" customWidth="1"/>
    <col min="8" max="8" width="5" customWidth="1"/>
    <col min="9" max="9" width="4.44140625" customWidth="1"/>
    <col min="10" max="10" width="5.109375" customWidth="1"/>
    <col min="11" max="11" width="2.88671875" customWidth="1"/>
    <col min="12" max="12" width="23.5546875" customWidth="1"/>
    <col min="13" max="13" width="3" customWidth="1"/>
    <col min="14" max="14" width="22.44140625" customWidth="1"/>
    <col min="15" max="15" width="3.5546875" customWidth="1"/>
    <col min="16" max="16" width="3.6640625" customWidth="1"/>
    <col min="17" max="17" width="2.88671875" customWidth="1"/>
    <col min="18" max="18" width="22.33203125" customWidth="1"/>
    <col min="19" max="19" width="2.6640625" customWidth="1"/>
    <col min="20" max="20" width="22" customWidth="1"/>
    <col min="21" max="21" width="3.44140625" customWidth="1"/>
    <col min="22" max="22" width="3.5546875" customWidth="1"/>
  </cols>
  <sheetData>
    <row r="1" spans="1:23" ht="18.600000000000001">
      <c r="A1" s="7"/>
      <c r="B1" s="29" t="s">
        <v>16</v>
      </c>
      <c r="C1" s="29"/>
      <c r="D1" s="29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7.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ht="15.75" customHeight="1">
      <c r="A3" s="7"/>
      <c r="B3" s="27" t="s">
        <v>15</v>
      </c>
      <c r="C3" s="21"/>
      <c r="D3" s="21"/>
      <c r="E3" s="7"/>
      <c r="F3" s="7"/>
      <c r="G3" s="7"/>
      <c r="H3" s="30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s="7" customFormat="1" ht="8.25" customHeight="1">
      <c r="B4" s="21"/>
      <c r="C4" s="21"/>
      <c r="D4" s="21"/>
      <c r="H4" s="30"/>
    </row>
    <row r="5" spans="1:23" ht="14.25" customHeight="1">
      <c r="A5" s="7"/>
      <c r="B5" s="27" t="s">
        <v>19</v>
      </c>
      <c r="C5" s="21"/>
      <c r="D5" s="21"/>
      <c r="E5" s="7"/>
      <c r="F5" s="7"/>
      <c r="G5" s="7"/>
      <c r="H5" s="19"/>
      <c r="I5" s="7"/>
      <c r="J5" s="7"/>
      <c r="K5" s="7"/>
      <c r="L5" s="20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ht="14.1" customHeight="1">
      <c r="A6" s="7"/>
      <c r="B6" s="20" t="s">
        <v>20</v>
      </c>
      <c r="C6" s="20"/>
      <c r="D6" s="20"/>
      <c r="E6" s="7"/>
      <c r="F6" s="7"/>
      <c r="G6" s="7"/>
      <c r="H6" s="19"/>
      <c r="I6" s="7"/>
      <c r="J6" s="7"/>
      <c r="K6" s="7"/>
      <c r="L6" s="20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9" customHeight="1">
      <c r="A7" s="7"/>
      <c r="B7" s="18"/>
      <c r="C7" s="18"/>
      <c r="D7" s="18"/>
      <c r="E7" s="7"/>
      <c r="F7" s="7"/>
      <c r="G7" s="7"/>
      <c r="H7" s="19"/>
      <c r="I7" s="7"/>
      <c r="J7" s="7"/>
      <c r="K7" s="7"/>
      <c r="L7" s="20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4.1" customHeight="1">
      <c r="A8" s="7"/>
      <c r="B8" s="48" t="s">
        <v>21</v>
      </c>
      <c r="C8" s="48"/>
      <c r="D8" s="49"/>
      <c r="E8" s="50"/>
      <c r="F8" s="50"/>
      <c r="G8" s="50"/>
      <c r="H8" s="50"/>
      <c r="I8" s="50"/>
      <c r="J8" s="50"/>
      <c r="K8" s="50"/>
      <c r="L8" s="50"/>
      <c r="M8" s="50"/>
      <c r="N8" s="41"/>
      <c r="O8" s="7"/>
      <c r="P8" s="7"/>
      <c r="Q8" s="7"/>
      <c r="R8" s="7"/>
      <c r="S8" s="7"/>
      <c r="T8" s="7"/>
      <c r="U8" s="7"/>
      <c r="V8" s="7"/>
      <c r="W8" s="7"/>
    </row>
    <row r="9" spans="1:23" ht="14.1" customHeight="1">
      <c r="A9" s="7"/>
      <c r="B9" s="48" t="s">
        <v>22</v>
      </c>
      <c r="C9" s="48"/>
      <c r="D9" s="49"/>
      <c r="E9" s="50"/>
      <c r="F9" s="50"/>
      <c r="G9" s="50"/>
      <c r="H9" s="50"/>
      <c r="I9" s="50"/>
      <c r="J9" s="50"/>
      <c r="K9" s="50"/>
      <c r="L9" s="50"/>
      <c r="M9" s="50"/>
      <c r="N9" s="41"/>
      <c r="O9" s="7"/>
      <c r="P9" s="7"/>
      <c r="Q9" s="7"/>
      <c r="R9" s="7"/>
      <c r="S9" s="7"/>
      <c r="T9" s="7"/>
      <c r="U9" s="7"/>
      <c r="V9" s="7"/>
      <c r="W9" s="7"/>
    </row>
    <row r="10" spans="1:23" ht="14.1" customHeight="1">
      <c r="A10" s="7"/>
      <c r="B10" s="48" t="s">
        <v>23</v>
      </c>
      <c r="C10" s="48"/>
      <c r="D10" s="49"/>
      <c r="E10" s="50"/>
      <c r="F10" s="50"/>
      <c r="G10" s="50"/>
      <c r="H10" s="50"/>
      <c r="I10" s="50"/>
      <c r="J10" s="50"/>
      <c r="K10" s="50"/>
      <c r="L10" s="50"/>
      <c r="M10" s="50"/>
      <c r="N10" s="41"/>
      <c r="O10" s="7"/>
      <c r="P10" s="7"/>
      <c r="Q10" s="7"/>
      <c r="R10" s="7"/>
      <c r="S10" s="7"/>
      <c r="T10" s="7"/>
      <c r="U10" s="7"/>
      <c r="V10" s="7"/>
      <c r="W10" s="7"/>
    </row>
    <row r="11" spans="1:23" ht="15.6" thickBot="1">
      <c r="A11" s="7"/>
      <c r="B11" s="48"/>
      <c r="C11" s="48"/>
      <c r="D11" s="49"/>
      <c r="E11" s="50"/>
      <c r="F11" s="50"/>
      <c r="G11" s="50"/>
      <c r="H11" s="50"/>
      <c r="I11" s="50"/>
      <c r="J11" s="50"/>
      <c r="K11" s="50"/>
      <c r="L11" s="50"/>
      <c r="M11" s="50"/>
      <c r="N11" s="41"/>
      <c r="O11" s="7"/>
      <c r="P11" s="7"/>
      <c r="Q11" s="7"/>
      <c r="R11" s="7"/>
      <c r="S11" s="7"/>
      <c r="T11" s="7"/>
      <c r="U11" s="7"/>
      <c r="V11" s="7"/>
      <c r="W11" s="7"/>
    </row>
    <row r="12" spans="1:23" s="6" customFormat="1" ht="15" thickBot="1">
      <c r="A12" s="8"/>
      <c r="B12" s="4" t="s">
        <v>7</v>
      </c>
      <c r="C12" s="44" t="s">
        <v>12</v>
      </c>
      <c r="D12" s="73" t="s">
        <v>11</v>
      </c>
      <c r="E12" s="22" t="s">
        <v>2</v>
      </c>
      <c r="F12" s="23" t="s">
        <v>0</v>
      </c>
      <c r="G12" s="24" t="s">
        <v>1</v>
      </c>
      <c r="H12" s="24" t="s">
        <v>3</v>
      </c>
      <c r="I12" s="25" t="s">
        <v>4</v>
      </c>
      <c r="J12" s="26" t="s">
        <v>5</v>
      </c>
      <c r="K12" s="17"/>
      <c r="L12" s="51" t="s">
        <v>34</v>
      </c>
      <c r="M12" s="52"/>
      <c r="N12" s="5"/>
      <c r="O12" s="28"/>
      <c r="P12" s="17"/>
      <c r="Q12" s="17"/>
      <c r="R12" s="51" t="s">
        <v>32</v>
      </c>
      <c r="S12" s="52"/>
      <c r="T12" s="5"/>
      <c r="U12" s="28"/>
      <c r="V12" s="17"/>
      <c r="W12" s="17"/>
    </row>
    <row r="13" spans="1:23" s="6" customFormat="1" ht="16.5" customHeight="1">
      <c r="A13" s="1">
        <v>1</v>
      </c>
      <c r="B13" s="81" t="s">
        <v>41</v>
      </c>
      <c r="C13" s="77">
        <v>1</v>
      </c>
      <c r="D13" s="77">
        <v>2755</v>
      </c>
      <c r="E13" s="74">
        <f>COUNT(O13,P16,U13)</f>
        <v>0</v>
      </c>
      <c r="F13" s="9">
        <f>IF(O13&gt;P13,1,0)+IF(P16&gt;O16,1,0)+IF(U13&gt;V13,1,0)</f>
        <v>0</v>
      </c>
      <c r="G13" s="9">
        <f>IF(O13&lt;P13,1,0)+IF(P16&lt;O16,1,0)+IF(U13&lt;V13,1,0)</f>
        <v>0</v>
      </c>
      <c r="H13" s="9">
        <f>VALUE(O13+P16+U13)</f>
        <v>0</v>
      </c>
      <c r="I13" s="9">
        <f>VALUE(P13+O16+V13)</f>
        <v>0</v>
      </c>
      <c r="J13" s="10">
        <f>AVERAGE(H13-I13)</f>
        <v>0</v>
      </c>
      <c r="K13" s="31"/>
      <c r="L13" s="33" t="str">
        <f>B13</f>
        <v>OPEN MARRATXI</v>
      </c>
      <c r="M13" s="34" t="s">
        <v>6</v>
      </c>
      <c r="N13" s="84" t="str">
        <f>B16</f>
        <v>DESCANSA</v>
      </c>
      <c r="O13" s="87"/>
      <c r="P13" s="87"/>
      <c r="Q13" s="35"/>
      <c r="R13" s="33" t="str">
        <f>B13</f>
        <v>OPEN MARRATXI</v>
      </c>
      <c r="S13" s="34" t="s">
        <v>6</v>
      </c>
      <c r="T13" s="33" t="str">
        <f>B14</f>
        <v>CT LA SALLE</v>
      </c>
      <c r="U13" s="32"/>
      <c r="V13" s="32"/>
      <c r="W13" s="17"/>
    </row>
    <row r="14" spans="1:23" s="6" customFormat="1" ht="17.100000000000001" customHeight="1">
      <c r="A14" s="2">
        <v>2</v>
      </c>
      <c r="B14" s="80" t="s">
        <v>8</v>
      </c>
      <c r="C14" s="78">
        <v>4</v>
      </c>
      <c r="D14" s="78">
        <v>9857</v>
      </c>
      <c r="E14" s="75">
        <f>COUNT(O14,P17,V13)</f>
        <v>0</v>
      </c>
      <c r="F14" s="11">
        <f>IF(O14&gt;P14,1,0)+IF(P17&gt;O17,1,0)+IF(V13&gt;U13,1,0)</f>
        <v>0</v>
      </c>
      <c r="G14" s="11">
        <f>IF(O14&lt;P14,1,0)+IF(P17&lt;O17,1,0)+IF(V13&lt;U13,1,0)</f>
        <v>0</v>
      </c>
      <c r="H14" s="11">
        <f>VALUE(O14+P17+V13)</f>
        <v>0</v>
      </c>
      <c r="I14" s="11">
        <f>VALUE(P14+O17+U13)</f>
        <v>0</v>
      </c>
      <c r="J14" s="12">
        <f>AVERAGE(H14-I14)</f>
        <v>0</v>
      </c>
      <c r="K14" s="31"/>
      <c r="L14" s="33" t="str">
        <f>B14</f>
        <v>CT LA SALLE</v>
      </c>
      <c r="M14" s="34" t="s">
        <v>6</v>
      </c>
      <c r="N14" s="36" t="str">
        <f>B15</f>
        <v>PLAYAS SANTA PONSA TC</v>
      </c>
      <c r="O14" s="32"/>
      <c r="P14" s="32"/>
      <c r="Q14" s="35"/>
      <c r="R14" s="36" t="str">
        <f>B15</f>
        <v>PLAYAS SANTA PONSA TC</v>
      </c>
      <c r="S14" s="34" t="s">
        <v>6</v>
      </c>
      <c r="T14" s="86" t="str">
        <f>B16</f>
        <v>DESCANSA</v>
      </c>
      <c r="U14" s="87"/>
      <c r="V14" s="87"/>
      <c r="W14" s="17"/>
    </row>
    <row r="15" spans="1:23" s="6" customFormat="1" ht="17.100000000000001" customHeight="1" thickBot="1">
      <c r="A15" s="3">
        <v>3</v>
      </c>
      <c r="B15" s="83" t="s">
        <v>10</v>
      </c>
      <c r="C15" s="79"/>
      <c r="D15" s="79">
        <v>10284</v>
      </c>
      <c r="E15" s="76">
        <f>COUNT(P14,O16,U14)</f>
        <v>0</v>
      </c>
      <c r="F15" s="45">
        <f>IF(O16&gt;P16,1,0)+IF(P14&gt;O14,1,0)+IF(U14&gt;V14,1,0)</f>
        <v>0</v>
      </c>
      <c r="G15" s="45">
        <f>IF(O16&lt;P16,1,0)+IF(P14&lt;O14,1,0)+IF(U14&lt;V14,1,0)</f>
        <v>0</v>
      </c>
      <c r="H15" s="45">
        <f>VALUE(P14+O16+U14)</f>
        <v>0</v>
      </c>
      <c r="I15" s="45">
        <f>VALUE(O14+P16+V14)</f>
        <v>0</v>
      </c>
      <c r="J15" s="46">
        <f>AVERAGE(H15-I15)</f>
        <v>0</v>
      </c>
      <c r="K15" s="17"/>
      <c r="L15" s="51" t="s">
        <v>31</v>
      </c>
      <c r="M15" s="52"/>
      <c r="N15" s="5"/>
      <c r="O15" s="28"/>
      <c r="P15" s="17"/>
      <c r="Q15" s="17"/>
      <c r="R15" s="17"/>
      <c r="S15" s="17"/>
      <c r="T15" s="17"/>
      <c r="U15" s="17"/>
      <c r="V15" s="17"/>
      <c r="W15" s="17"/>
    </row>
    <row r="16" spans="1:23" s="6" customFormat="1" ht="17.100000000000001" customHeight="1">
      <c r="A16" s="42"/>
      <c r="B16" s="89" t="s">
        <v>9</v>
      </c>
      <c r="C16" s="88"/>
      <c r="D16" s="88"/>
      <c r="E16" s="47"/>
      <c r="F16" s="47"/>
      <c r="G16" s="47"/>
      <c r="H16" s="47"/>
      <c r="I16" s="47"/>
      <c r="J16" s="47"/>
      <c r="K16" s="17"/>
      <c r="L16" s="33" t="str">
        <f>B15</f>
        <v>PLAYAS SANTA PONSA TC</v>
      </c>
      <c r="M16" s="34" t="s">
        <v>6</v>
      </c>
      <c r="N16" s="38" t="str">
        <f>B13</f>
        <v>OPEN MARRATXI</v>
      </c>
      <c r="O16" s="32"/>
      <c r="P16" s="32"/>
      <c r="Q16" s="17"/>
      <c r="R16" s="17"/>
      <c r="S16" s="17"/>
      <c r="T16" s="17"/>
      <c r="U16" s="17"/>
      <c r="V16" s="17"/>
      <c r="W16" s="17"/>
    </row>
    <row r="17" spans="1:23" s="6" customFormat="1" ht="17.100000000000001" customHeight="1">
      <c r="A17" s="17"/>
      <c r="B17" s="17"/>
      <c r="C17" s="31"/>
      <c r="D17" s="17"/>
      <c r="E17" s="17"/>
      <c r="F17" s="17"/>
      <c r="G17" s="17"/>
      <c r="H17" s="17"/>
      <c r="I17" s="17"/>
      <c r="J17" s="17"/>
      <c r="K17" s="17"/>
      <c r="L17" s="85" t="str">
        <f>B16</f>
        <v>DESCANSA</v>
      </c>
      <c r="M17" s="34" t="s">
        <v>6</v>
      </c>
      <c r="N17" s="39" t="str">
        <f>B14</f>
        <v>CT LA SALLE</v>
      </c>
      <c r="O17" s="87"/>
      <c r="P17" s="87"/>
      <c r="Q17" s="17"/>
      <c r="R17" s="17"/>
      <c r="S17" s="17"/>
      <c r="T17" s="17"/>
      <c r="U17" s="17"/>
      <c r="V17" s="17"/>
      <c r="W17" s="17"/>
    </row>
    <row r="18" spans="1:23" s="6" customFormat="1" ht="17.100000000000001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53"/>
      <c r="M18" s="54"/>
      <c r="N18" s="53"/>
      <c r="O18" s="55"/>
      <c r="P18" s="55"/>
      <c r="Q18" s="17"/>
      <c r="R18" s="17"/>
      <c r="S18" s="17"/>
      <c r="T18" s="17"/>
      <c r="U18" s="17"/>
      <c r="V18" s="17"/>
      <c r="W18" s="17"/>
    </row>
    <row r="19" spans="1:23" s="6" customFormat="1" ht="17.100000000000001" customHeight="1" thickBot="1">
      <c r="A19" s="7"/>
      <c r="B19" s="18"/>
      <c r="C19" s="18"/>
      <c r="D19" s="18"/>
      <c r="E19" s="7"/>
      <c r="F19" s="7"/>
      <c r="G19" s="7"/>
      <c r="H19" s="19"/>
      <c r="I19" s="7"/>
      <c r="J19" s="7"/>
      <c r="K19" s="7"/>
      <c r="L19" s="20"/>
      <c r="M19" s="7"/>
      <c r="N19" s="7"/>
      <c r="O19" s="7"/>
      <c r="P19" s="7"/>
      <c r="Q19" s="7"/>
      <c r="R19" s="7"/>
      <c r="S19" s="7"/>
      <c r="T19" s="7"/>
      <c r="U19" s="7"/>
      <c r="V19" s="7"/>
      <c r="W19" s="17"/>
    </row>
    <row r="20" spans="1:23" s="6" customFormat="1" ht="15" thickBot="1">
      <c r="A20" s="8"/>
      <c r="B20" s="4" t="s">
        <v>24</v>
      </c>
      <c r="C20" s="44" t="s">
        <v>12</v>
      </c>
      <c r="D20" s="73" t="s">
        <v>11</v>
      </c>
      <c r="E20" s="22" t="s">
        <v>2</v>
      </c>
      <c r="F20" s="23" t="s">
        <v>0</v>
      </c>
      <c r="G20" s="24" t="s">
        <v>1</v>
      </c>
      <c r="H20" s="24" t="s">
        <v>3</v>
      </c>
      <c r="I20" s="25" t="s">
        <v>4</v>
      </c>
      <c r="J20" s="26" t="s">
        <v>5</v>
      </c>
      <c r="K20" s="17"/>
      <c r="L20" s="51" t="s">
        <v>34</v>
      </c>
      <c r="M20" s="52"/>
      <c r="N20" s="5"/>
      <c r="O20" s="28"/>
      <c r="P20" s="17"/>
      <c r="Q20" s="17"/>
      <c r="R20" s="51" t="s">
        <v>32</v>
      </c>
      <c r="S20" s="52"/>
      <c r="T20" s="5"/>
      <c r="U20" s="28"/>
      <c r="V20" s="17"/>
      <c r="W20" s="17"/>
    </row>
    <row r="21" spans="1:23" s="6" customFormat="1" ht="16.5" customHeight="1">
      <c r="A21" s="1">
        <v>1</v>
      </c>
      <c r="B21" s="81" t="s">
        <v>42</v>
      </c>
      <c r="C21" s="77">
        <v>1</v>
      </c>
      <c r="D21" s="77">
        <v>6778</v>
      </c>
      <c r="E21" s="74">
        <f>COUNT(O21,P24,U21)</f>
        <v>0</v>
      </c>
      <c r="F21" s="9">
        <f>IF(O21&gt;P21,1,0)+IF(P24&gt;O24,1,0)+IF(U21&gt;V21,1,0)</f>
        <v>0</v>
      </c>
      <c r="G21" s="9">
        <f>IF(O21&lt;P21,1,0)+IF(P24&lt;O24,1,0)+IF(U21&lt;V21,1,0)</f>
        <v>0</v>
      </c>
      <c r="H21" s="9">
        <f>VALUE(O21+P24+U21)</f>
        <v>0</v>
      </c>
      <c r="I21" s="9">
        <f>VALUE(P21+O24+V21)</f>
        <v>0</v>
      </c>
      <c r="J21" s="10">
        <f>AVERAGE(H21-I21)</f>
        <v>0</v>
      </c>
      <c r="K21" s="31"/>
      <c r="L21" s="33" t="str">
        <f>B21</f>
        <v>FUTURSPORT BALEAR</v>
      </c>
      <c r="M21" s="34" t="s">
        <v>6</v>
      </c>
      <c r="N21" s="36" t="str">
        <f>B24</f>
        <v>PRINCIPES DE ESPAÑA</v>
      </c>
      <c r="O21" s="32"/>
      <c r="P21" s="32"/>
      <c r="Q21" s="35"/>
      <c r="R21" s="33" t="str">
        <f>B21</f>
        <v>FUTURSPORT BALEAR</v>
      </c>
      <c r="S21" s="34" t="s">
        <v>6</v>
      </c>
      <c r="T21" s="33" t="str">
        <f>B22</f>
        <v>OPEN SPORTINCA</v>
      </c>
      <c r="U21" s="32"/>
      <c r="V21" s="32"/>
      <c r="W21" s="17"/>
    </row>
    <row r="22" spans="1:23" s="6" customFormat="1" ht="17.100000000000001" customHeight="1">
      <c r="A22" s="2">
        <v>2</v>
      </c>
      <c r="B22" s="80" t="s">
        <v>18</v>
      </c>
      <c r="C22" s="78">
        <v>3</v>
      </c>
      <c r="D22" s="78">
        <v>9537</v>
      </c>
      <c r="E22" s="75">
        <f>COUNT(O22,P25,V21)</f>
        <v>0</v>
      </c>
      <c r="F22" s="11">
        <f>IF(O22&gt;P22,1,0)+IF(P25&gt;O25,1,0)+IF(V21&gt;U21,1,0)</f>
        <v>0</v>
      </c>
      <c r="G22" s="11">
        <f>IF(O22&lt;P22,1,0)+IF(P25&lt;O25,1,0)+IF(V21&lt;U21,1,0)</f>
        <v>0</v>
      </c>
      <c r="H22" s="11">
        <f>VALUE(O22+P25+V21)</f>
        <v>0</v>
      </c>
      <c r="I22" s="11">
        <f>VALUE(P22+O25+U21)</f>
        <v>0</v>
      </c>
      <c r="J22" s="12">
        <f>AVERAGE(H22-I22)</f>
        <v>0</v>
      </c>
      <c r="K22" s="31"/>
      <c r="L22" s="33" t="str">
        <f>B22</f>
        <v>OPEN SPORTINCA</v>
      </c>
      <c r="M22" s="34" t="s">
        <v>6</v>
      </c>
      <c r="N22" s="36" t="str">
        <f>B23</f>
        <v>SPORTING TC</v>
      </c>
      <c r="O22" s="32"/>
      <c r="P22" s="32"/>
      <c r="Q22" s="35"/>
      <c r="R22" s="36" t="str">
        <f>B23</f>
        <v>SPORTING TC</v>
      </c>
      <c r="S22" s="34" t="s">
        <v>6</v>
      </c>
      <c r="T22" s="33" t="str">
        <f>B24</f>
        <v>PRINCIPES DE ESPAÑA</v>
      </c>
      <c r="U22" s="32"/>
      <c r="V22" s="32"/>
      <c r="W22" s="17"/>
    </row>
    <row r="23" spans="1:23" s="6" customFormat="1" ht="17.100000000000001" customHeight="1">
      <c r="A23" s="2">
        <v>3</v>
      </c>
      <c r="B23" s="82" t="s">
        <v>13</v>
      </c>
      <c r="C23" s="78"/>
      <c r="D23" s="78">
        <v>10532</v>
      </c>
      <c r="E23" s="75">
        <f>COUNT(P22,O24,U22)</f>
        <v>0</v>
      </c>
      <c r="F23" s="15">
        <f>IF(O24&gt;P24,1,0)+IF(P22&gt;O22,1,0)+IF(U22&gt;V22,1,0)</f>
        <v>0</v>
      </c>
      <c r="G23" s="15">
        <f>IF(O24&lt;P24,1,0)+IF(P22&lt;O22,1,0)+IF(U22&lt;V22,1,0)</f>
        <v>0</v>
      </c>
      <c r="H23" s="15">
        <f>VALUE(P22+O24+U22)</f>
        <v>0</v>
      </c>
      <c r="I23" s="15">
        <f>VALUE(O22+P24+V22)</f>
        <v>0</v>
      </c>
      <c r="J23" s="16">
        <f>AVERAGE(H23-I23)</f>
        <v>0</v>
      </c>
      <c r="K23" s="17"/>
      <c r="L23" s="51" t="s">
        <v>31</v>
      </c>
      <c r="M23" s="52"/>
      <c r="N23" s="5"/>
      <c r="O23" s="28"/>
      <c r="P23" s="17"/>
      <c r="Q23" s="17"/>
      <c r="R23" s="17"/>
      <c r="S23" s="17"/>
      <c r="T23" s="17"/>
      <c r="U23" s="17"/>
      <c r="V23" s="17"/>
      <c r="W23" s="17"/>
    </row>
    <row r="24" spans="1:23" s="6" customFormat="1" ht="17.100000000000001" customHeight="1" thickBot="1">
      <c r="A24" s="3">
        <v>4</v>
      </c>
      <c r="B24" s="83" t="s">
        <v>14</v>
      </c>
      <c r="C24" s="79"/>
      <c r="D24" s="79">
        <v>11985</v>
      </c>
      <c r="E24" s="76">
        <f>COUNT(P21,O25,V22)</f>
        <v>0</v>
      </c>
      <c r="F24" s="13">
        <f>IF(P21&gt;O21,1,0)+IF(O25&gt;P25,1,0)+IF(V22&gt;U22,1,0)</f>
        <v>0</v>
      </c>
      <c r="G24" s="13">
        <f>IF(P21&lt;O21,1,0)+IF(O25&lt;P25,1,0)+IF(V22&lt;U22,1,0)</f>
        <v>0</v>
      </c>
      <c r="H24" s="13">
        <f>VALUE(P21+O25+V22)</f>
        <v>0</v>
      </c>
      <c r="I24" s="13">
        <f>VALUE(O21+P25+U22)</f>
        <v>0</v>
      </c>
      <c r="J24" s="14">
        <f>AVERAGE(H24-I24)</f>
        <v>0</v>
      </c>
      <c r="K24" s="17"/>
      <c r="L24" s="33" t="str">
        <f>B23</f>
        <v>SPORTING TC</v>
      </c>
      <c r="M24" s="34" t="s">
        <v>6</v>
      </c>
      <c r="N24" s="38" t="str">
        <f>B21</f>
        <v>FUTURSPORT BALEAR</v>
      </c>
      <c r="O24" s="32"/>
      <c r="P24" s="32"/>
      <c r="Q24" s="17"/>
      <c r="R24" s="17"/>
      <c r="S24" s="17"/>
      <c r="T24" s="17"/>
      <c r="U24" s="17"/>
      <c r="V24" s="17"/>
      <c r="W24" s="17"/>
    </row>
    <row r="25" spans="1:23" s="6" customFormat="1" ht="17.100000000000001" customHeight="1">
      <c r="A25" s="17"/>
      <c r="B25" s="17"/>
      <c r="C25" s="31"/>
      <c r="D25" s="17"/>
      <c r="E25" s="17"/>
      <c r="F25" s="17"/>
      <c r="G25" s="17"/>
      <c r="H25" s="17"/>
      <c r="I25" s="17"/>
      <c r="J25" s="17"/>
      <c r="K25" s="17"/>
      <c r="L25" s="40" t="str">
        <f>B24</f>
        <v>PRINCIPES DE ESPAÑA</v>
      </c>
      <c r="M25" s="34" t="s">
        <v>6</v>
      </c>
      <c r="N25" s="39" t="str">
        <f>B22</f>
        <v>OPEN SPORTINCA</v>
      </c>
      <c r="O25" s="37"/>
      <c r="P25" s="37"/>
      <c r="Q25" s="17"/>
      <c r="R25" s="17"/>
      <c r="S25" s="17"/>
      <c r="T25" s="17"/>
      <c r="U25" s="17"/>
      <c r="V25" s="17"/>
      <c r="W25" s="17"/>
    </row>
    <row r="26" spans="1:23" ht="15" customHeight="1">
      <c r="A26" s="17"/>
      <c r="B26" s="17"/>
      <c r="C26" s="17"/>
      <c r="D26" s="31"/>
      <c r="E26" s="17"/>
      <c r="F26" s="17"/>
      <c r="G26" s="17"/>
      <c r="H26" s="17"/>
      <c r="I26" s="17"/>
      <c r="J26" s="17"/>
      <c r="K26" s="17"/>
      <c r="L26" s="57"/>
      <c r="M26" s="54"/>
      <c r="N26" s="54"/>
      <c r="O26" s="55"/>
      <c r="P26" s="55"/>
      <c r="Q26" s="17"/>
      <c r="R26" s="54"/>
      <c r="S26" s="54"/>
      <c r="T26" s="54"/>
      <c r="U26" s="55"/>
      <c r="V26" s="55"/>
    </row>
    <row r="27" spans="1:23" ht="15" customHeight="1">
      <c r="A27" s="17"/>
      <c r="B27" s="17"/>
      <c r="C27" s="17"/>
      <c r="D27" s="31"/>
      <c r="E27" s="17"/>
      <c r="F27" s="17"/>
      <c r="G27" s="17"/>
      <c r="H27" s="17"/>
      <c r="I27" s="17"/>
      <c r="J27" s="17"/>
      <c r="K27" s="17"/>
      <c r="L27" s="5"/>
      <c r="M27" s="5"/>
      <c r="N27" s="5"/>
      <c r="O27" s="28"/>
      <c r="P27" s="17"/>
      <c r="Q27" s="17"/>
      <c r="R27" s="54"/>
      <c r="S27" s="54"/>
      <c r="T27" s="54"/>
      <c r="U27" s="55"/>
      <c r="V27" s="55"/>
    </row>
    <row r="28" spans="1:23" ht="15" customHeight="1">
      <c r="A28" s="7"/>
      <c r="B28" s="56"/>
      <c r="C28" s="56"/>
      <c r="D28" s="56"/>
      <c r="E28" s="7"/>
      <c r="F28" s="7"/>
      <c r="G28" s="7"/>
      <c r="H28" s="7"/>
      <c r="I28" s="7"/>
      <c r="J28" s="17"/>
      <c r="K28" s="17"/>
      <c r="L28" s="54"/>
      <c r="M28" s="54"/>
      <c r="N28" s="43" t="s">
        <v>17</v>
      </c>
      <c r="O28" s="55"/>
      <c r="P28" s="55"/>
      <c r="Q28" s="17"/>
      <c r="R28" s="17"/>
      <c r="S28" s="17"/>
      <c r="T28" s="17"/>
      <c r="U28" s="17"/>
      <c r="V28" s="17"/>
    </row>
    <row r="29" spans="1:23">
      <c r="A29" s="42"/>
      <c r="B29" s="58"/>
      <c r="C29" s="58"/>
      <c r="D29" s="58"/>
      <c r="E29" s="47"/>
      <c r="F29" s="47"/>
      <c r="G29" s="47"/>
      <c r="H29" s="47"/>
      <c r="I29" s="47"/>
      <c r="J29" s="47"/>
      <c r="K29" s="17"/>
      <c r="L29" s="54"/>
      <c r="M29" s="54"/>
      <c r="N29" s="54"/>
      <c r="O29" s="55"/>
      <c r="P29" s="55"/>
      <c r="Q29" s="17"/>
      <c r="R29" s="54"/>
      <c r="S29" s="54"/>
      <c r="T29" s="59"/>
      <c r="U29" s="55"/>
      <c r="V29" s="55"/>
    </row>
    <row r="30" spans="1:23" ht="15">
      <c r="A30" s="7"/>
      <c r="B30" s="27" t="s">
        <v>25</v>
      </c>
      <c r="C30" s="60"/>
      <c r="D30" s="7"/>
      <c r="E30" s="7"/>
      <c r="F30" s="7"/>
      <c r="G30" s="7"/>
      <c r="H30" s="7"/>
      <c r="I30" s="7"/>
      <c r="J30" s="7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7"/>
    </row>
    <row r="31" spans="1:23" ht="15">
      <c r="A31" s="7"/>
      <c r="B31" s="21"/>
      <c r="C31" s="90"/>
      <c r="D31" s="91"/>
      <c r="E31" s="7"/>
      <c r="F31" s="7"/>
      <c r="G31" s="7"/>
      <c r="H31" s="7"/>
      <c r="I31" s="7"/>
      <c r="J31" s="7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7"/>
    </row>
    <row r="32" spans="1:23" ht="15">
      <c r="A32" s="7"/>
      <c r="B32" s="27" t="s">
        <v>39</v>
      </c>
      <c r="C32" s="60"/>
      <c r="D32" s="61" t="s">
        <v>26</v>
      </c>
      <c r="E32" s="7"/>
      <c r="F32" s="7"/>
      <c r="G32" s="7"/>
      <c r="H32" s="7"/>
      <c r="I32" s="7"/>
      <c r="J32" s="7"/>
      <c r="K32" s="62"/>
      <c r="L32" s="62"/>
      <c r="M32" s="62"/>
      <c r="N32" s="27" t="s">
        <v>40</v>
      </c>
      <c r="O32" s="60"/>
      <c r="P32" s="61" t="s">
        <v>43</v>
      </c>
      <c r="Q32" s="62"/>
      <c r="R32" s="62"/>
      <c r="S32" s="62"/>
      <c r="T32" s="62"/>
      <c r="U32" s="62"/>
      <c r="V32" s="7"/>
    </row>
    <row r="33" spans="1:23" ht="21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62"/>
      <c r="L33" s="62"/>
      <c r="M33" s="62"/>
      <c r="N33" s="7"/>
      <c r="O33" s="7"/>
      <c r="P33" s="7"/>
      <c r="Q33" s="7"/>
      <c r="R33" s="7"/>
      <c r="S33" s="7"/>
      <c r="T33" s="7"/>
      <c r="U33" s="7"/>
      <c r="V33" s="62"/>
    </row>
    <row r="34" spans="1:23" ht="15" customHeight="1">
      <c r="A34" s="7"/>
      <c r="B34" s="95" t="s">
        <v>27</v>
      </c>
      <c r="C34" s="7"/>
      <c r="D34" s="7"/>
      <c r="E34" s="7"/>
      <c r="F34" s="7"/>
      <c r="G34" s="7"/>
      <c r="H34" s="7"/>
      <c r="I34" s="7"/>
      <c r="J34" s="62"/>
      <c r="K34" s="62"/>
      <c r="L34" s="62"/>
      <c r="M34" s="62"/>
      <c r="N34" s="92" t="s">
        <v>35</v>
      </c>
      <c r="O34" s="7"/>
      <c r="P34" s="7"/>
      <c r="Q34" s="7"/>
      <c r="R34" s="7"/>
      <c r="S34" s="7"/>
      <c r="T34" s="7"/>
      <c r="U34" s="7"/>
      <c r="V34" s="7"/>
    </row>
    <row r="35" spans="1:23" ht="15">
      <c r="A35" s="7"/>
      <c r="B35" s="64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64"/>
      <c r="O35" s="7"/>
      <c r="P35" s="7"/>
      <c r="Q35" s="7"/>
      <c r="R35" s="7"/>
      <c r="S35" s="7"/>
      <c r="T35" s="7"/>
      <c r="U35" s="7"/>
      <c r="V35" s="7"/>
      <c r="W35" s="7"/>
    </row>
    <row r="36" spans="1:23" ht="15">
      <c r="A36" s="7"/>
      <c r="B36" s="65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65"/>
      <c r="O36" s="7"/>
      <c r="P36" s="7"/>
      <c r="Q36" s="7"/>
      <c r="R36" s="7"/>
      <c r="S36" s="7"/>
      <c r="T36" s="7"/>
      <c r="U36" s="7"/>
      <c r="V36" s="7"/>
    </row>
    <row r="37" spans="1:23" ht="15">
      <c r="A37" s="7"/>
      <c r="B37" s="65"/>
      <c r="C37" s="179" t="s">
        <v>44</v>
      </c>
      <c r="D37" s="179"/>
      <c r="E37" s="179"/>
      <c r="F37" s="66"/>
      <c r="G37" s="7"/>
      <c r="H37" s="7"/>
      <c r="I37" s="7"/>
      <c r="J37" s="7"/>
      <c r="K37" s="7"/>
      <c r="L37" s="7"/>
      <c r="M37" s="7"/>
      <c r="N37" s="65"/>
      <c r="O37" s="173" t="s">
        <v>44</v>
      </c>
      <c r="P37" s="174"/>
      <c r="Q37" s="174"/>
      <c r="R37" s="175"/>
      <c r="S37" s="7"/>
      <c r="T37" s="7"/>
      <c r="U37" s="7"/>
      <c r="V37" s="7"/>
    </row>
    <row r="38" spans="1:23" ht="15">
      <c r="A38" s="7"/>
      <c r="B38" s="67" t="s">
        <v>28</v>
      </c>
      <c r="C38" s="7"/>
      <c r="D38" s="7"/>
      <c r="E38" s="7"/>
      <c r="F38" s="68"/>
      <c r="G38" s="7"/>
      <c r="H38" s="7"/>
      <c r="I38" s="7"/>
      <c r="J38" s="7"/>
      <c r="K38" s="7"/>
      <c r="L38" s="7"/>
      <c r="M38" s="7"/>
      <c r="N38" s="93" t="s">
        <v>37</v>
      </c>
      <c r="O38" s="7"/>
      <c r="P38" s="7"/>
      <c r="Q38" s="7"/>
      <c r="R38" s="68"/>
      <c r="S38" s="7"/>
      <c r="T38" s="7"/>
      <c r="U38" s="7"/>
      <c r="V38" s="7"/>
    </row>
    <row r="39" spans="1:23" ht="15">
      <c r="A39" s="7"/>
      <c r="B39" s="69"/>
      <c r="C39" s="7"/>
      <c r="D39" s="7"/>
      <c r="E39" s="7"/>
      <c r="F39" s="68"/>
      <c r="G39" s="7"/>
      <c r="H39" s="7"/>
      <c r="I39" s="7"/>
      <c r="J39" s="7"/>
      <c r="K39" s="7"/>
      <c r="L39" s="7"/>
      <c r="M39" s="7"/>
      <c r="N39" s="69"/>
      <c r="O39" s="7"/>
      <c r="P39" s="7"/>
      <c r="Q39" s="7"/>
      <c r="R39" s="68"/>
      <c r="S39" s="7"/>
      <c r="T39" s="7"/>
      <c r="U39" s="7"/>
      <c r="V39" s="7"/>
    </row>
    <row r="40" spans="1:23" ht="15">
      <c r="A40" s="7"/>
      <c r="B40" s="69"/>
      <c r="C40" s="7"/>
      <c r="D40" s="7"/>
      <c r="E40" s="7"/>
      <c r="F40" s="68"/>
      <c r="G40" s="7"/>
      <c r="H40" s="7"/>
      <c r="I40" s="70"/>
      <c r="J40" s="7"/>
      <c r="K40" s="7"/>
      <c r="L40" s="7"/>
      <c r="M40" s="7"/>
      <c r="N40" s="69"/>
      <c r="O40" s="7"/>
      <c r="P40" s="7"/>
      <c r="Q40" s="7"/>
      <c r="R40" s="68"/>
      <c r="S40" s="7"/>
      <c r="T40" s="7"/>
      <c r="U40" s="7"/>
      <c r="V40" s="7"/>
    </row>
    <row r="41" spans="1:23" ht="15">
      <c r="A41" s="7"/>
      <c r="B41" s="69"/>
      <c r="C41" s="7"/>
      <c r="D41" s="7"/>
      <c r="E41" s="7"/>
      <c r="F41" s="68"/>
      <c r="G41" s="179" t="s">
        <v>33</v>
      </c>
      <c r="H41" s="179"/>
      <c r="I41" s="179"/>
      <c r="J41" s="71"/>
      <c r="K41" s="7"/>
      <c r="L41" s="7"/>
      <c r="M41" s="7"/>
      <c r="N41" s="69"/>
      <c r="O41" s="7"/>
      <c r="P41" s="7"/>
      <c r="Q41" s="7"/>
      <c r="R41" s="68"/>
      <c r="S41" s="173" t="s">
        <v>33</v>
      </c>
      <c r="T41" s="174"/>
      <c r="U41" s="174"/>
      <c r="V41" s="174"/>
    </row>
    <row r="42" spans="1:23" ht="15">
      <c r="A42" s="7"/>
      <c r="B42" s="63" t="s">
        <v>29</v>
      </c>
      <c r="C42" s="7"/>
      <c r="D42" s="7"/>
      <c r="E42" s="7"/>
      <c r="F42" s="68"/>
      <c r="G42" s="7"/>
      <c r="H42" s="7"/>
      <c r="I42" s="7"/>
      <c r="J42" s="7"/>
      <c r="K42" s="7"/>
      <c r="L42" s="7"/>
      <c r="M42" s="7"/>
      <c r="N42" s="92" t="s">
        <v>38</v>
      </c>
      <c r="O42" s="7"/>
      <c r="P42" s="7"/>
      <c r="Q42" s="7"/>
      <c r="R42" s="68"/>
      <c r="S42" s="7"/>
      <c r="T42" s="7"/>
      <c r="U42" s="7"/>
      <c r="V42" s="7"/>
    </row>
    <row r="43" spans="1:23" ht="15">
      <c r="A43" s="7"/>
      <c r="B43" s="64"/>
      <c r="C43" s="7"/>
      <c r="D43" s="7"/>
      <c r="E43" s="7"/>
      <c r="F43" s="68"/>
      <c r="G43" s="7"/>
      <c r="H43" s="7"/>
      <c r="I43" s="7"/>
      <c r="J43" s="7"/>
      <c r="K43" s="7"/>
      <c r="L43" s="7"/>
      <c r="M43" s="7"/>
      <c r="N43" s="64"/>
      <c r="O43" s="7"/>
      <c r="P43" s="7"/>
      <c r="Q43" s="7"/>
      <c r="R43" s="68"/>
      <c r="S43" s="7"/>
      <c r="T43" s="7"/>
      <c r="U43" s="7"/>
      <c r="V43" s="7"/>
    </row>
    <row r="44" spans="1:23" ht="15">
      <c r="A44" s="7"/>
      <c r="B44" s="65"/>
      <c r="C44" s="70"/>
      <c r="D44" s="70"/>
      <c r="E44" s="70"/>
      <c r="F44" s="72"/>
      <c r="G44" s="7"/>
      <c r="H44" s="7"/>
      <c r="I44" s="7"/>
      <c r="J44" s="7"/>
      <c r="K44" s="7"/>
      <c r="L44" s="7"/>
      <c r="M44" s="7"/>
      <c r="N44" s="65"/>
      <c r="O44" s="176" t="s">
        <v>36</v>
      </c>
      <c r="P44" s="177"/>
      <c r="Q44" s="177"/>
      <c r="R44" s="178"/>
      <c r="S44" s="7"/>
      <c r="T44" s="7"/>
      <c r="U44" s="7"/>
      <c r="V44" s="7"/>
    </row>
    <row r="45" spans="1:23" ht="15">
      <c r="A45" s="7"/>
      <c r="B45" s="65"/>
      <c r="C45" s="179" t="s">
        <v>44</v>
      </c>
      <c r="D45" s="179"/>
      <c r="E45" s="179"/>
      <c r="F45" s="7"/>
      <c r="G45" s="7"/>
      <c r="H45" s="7"/>
      <c r="I45" s="7"/>
      <c r="J45" s="7"/>
      <c r="K45" s="7"/>
      <c r="L45" s="7"/>
      <c r="M45" s="7"/>
      <c r="N45" s="65"/>
      <c r="O45" s="173" t="s">
        <v>44</v>
      </c>
      <c r="P45" s="174"/>
      <c r="Q45" s="174"/>
      <c r="R45" s="174"/>
      <c r="S45" s="7"/>
      <c r="T45" s="7"/>
      <c r="U45" s="7"/>
      <c r="V45" s="7"/>
    </row>
    <row r="46" spans="1:23" ht="15">
      <c r="A46" s="7"/>
      <c r="B46" s="94" t="s">
        <v>30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93" t="s">
        <v>36</v>
      </c>
      <c r="O46" s="7"/>
      <c r="P46" s="7"/>
      <c r="Q46" s="7"/>
      <c r="R46" s="7"/>
      <c r="S46" s="7"/>
      <c r="T46" s="7"/>
      <c r="U46" s="7"/>
    </row>
    <row r="47" spans="1:2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</sheetData>
  <mergeCells count="7">
    <mergeCell ref="O37:R37"/>
    <mergeCell ref="O45:R45"/>
    <mergeCell ref="O44:R44"/>
    <mergeCell ref="S41:V41"/>
    <mergeCell ref="C37:E37"/>
    <mergeCell ref="G41:I41"/>
    <mergeCell ref="C45:E45"/>
  </mergeCells>
  <pageMargins left="0.7" right="0.7" top="0.75" bottom="0.75" header="0.3" footer="0.3"/>
  <ignoredErrors>
    <ignoredError sqref="S41 O37 C37 G41 O45" twoDigitTextYear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9FC19-E82E-4EAD-9373-499FF4BB370D}">
  <dimension ref="A1:V40"/>
  <sheetViews>
    <sheetView tabSelected="1" workbookViewId="0">
      <selection activeCell="F33" sqref="F33:I34"/>
    </sheetView>
  </sheetViews>
  <sheetFormatPr baseColWidth="10" defaultRowHeight="14.4"/>
  <cols>
    <col min="1" max="1" width="3.6640625" style="98" customWidth="1"/>
    <col min="2" max="2" width="20.5546875" style="98" customWidth="1"/>
    <col min="3" max="3" width="5.33203125" style="98" customWidth="1"/>
    <col min="4" max="4" width="3.88671875" style="98" customWidth="1"/>
    <col min="5" max="5" width="4" style="98" customWidth="1"/>
    <col min="6" max="6" width="3.5546875" style="98" customWidth="1"/>
    <col min="7" max="7" width="4.88671875" style="98" customWidth="1"/>
    <col min="8" max="8" width="4.44140625" style="98" customWidth="1"/>
    <col min="9" max="9" width="5.109375" style="98" customWidth="1"/>
    <col min="10" max="10" width="3.6640625" style="98" customWidth="1"/>
    <col min="11" max="11" width="19.5546875" style="98" customWidth="1"/>
    <col min="12" max="12" width="3" style="98" customWidth="1"/>
    <col min="13" max="13" width="19.5546875" style="98" customWidth="1"/>
    <col min="14" max="14" width="3.5546875" style="98" customWidth="1"/>
    <col min="15" max="15" width="3.6640625" style="98" customWidth="1"/>
    <col min="16" max="16" width="2.88671875" style="98" customWidth="1"/>
    <col min="17" max="17" width="18.88671875" style="98" customWidth="1"/>
    <col min="18" max="18" width="2.6640625" style="98" customWidth="1"/>
    <col min="19" max="19" width="15.33203125" style="98" customWidth="1"/>
    <col min="20" max="20" width="3.44140625" style="98" customWidth="1"/>
    <col min="21" max="21" width="3.5546875" style="98" customWidth="1"/>
    <col min="22" max="16384" width="11.5546875" style="98"/>
  </cols>
  <sheetData>
    <row r="1" spans="1:22" ht="18">
      <c r="A1" s="96"/>
      <c r="B1" s="165" t="s">
        <v>59</v>
      </c>
      <c r="C1" s="97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2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</row>
    <row r="3" spans="1:22">
      <c r="A3" s="96"/>
      <c r="B3" s="166" t="s">
        <v>45</v>
      </c>
      <c r="C3" s="99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</row>
    <row r="4" spans="1:22">
      <c r="A4" s="96"/>
      <c r="B4" s="117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</row>
    <row r="5" spans="1:22">
      <c r="A5" s="96"/>
      <c r="B5" s="166" t="s">
        <v>46</v>
      </c>
      <c r="C5" s="100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</row>
    <row r="6" spans="1:22" s="102" customFormat="1" ht="14.1" customHeight="1">
      <c r="B6" s="180" t="s">
        <v>47</v>
      </c>
      <c r="C6" s="180"/>
      <c r="D6" s="180"/>
      <c r="E6" s="180"/>
      <c r="F6" s="180"/>
      <c r="G6" s="180"/>
      <c r="H6" s="180"/>
      <c r="I6" s="180"/>
      <c r="J6" s="180"/>
      <c r="K6" s="118"/>
      <c r="L6" s="118"/>
      <c r="M6" s="118"/>
      <c r="N6" s="118"/>
      <c r="O6" s="118"/>
      <c r="P6" s="118"/>
    </row>
    <row r="7" spans="1:22" s="105" customFormat="1" ht="9" customHeight="1">
      <c r="A7" s="103"/>
      <c r="B7" s="101"/>
      <c r="C7" s="101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03"/>
      <c r="R7" s="103"/>
      <c r="S7" s="103"/>
      <c r="T7" s="103"/>
      <c r="U7" s="103"/>
      <c r="V7" s="103"/>
    </row>
    <row r="8" spans="1:22" s="105" customFormat="1" ht="14.1" customHeight="1">
      <c r="A8" s="103"/>
      <c r="B8" s="119" t="s">
        <v>53</v>
      </c>
      <c r="C8" s="119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1"/>
      <c r="O8" s="121"/>
      <c r="P8" s="121"/>
      <c r="Q8" s="106"/>
      <c r="R8" s="106"/>
      <c r="S8" s="106"/>
      <c r="T8" s="103"/>
      <c r="U8" s="103"/>
      <c r="V8" s="103"/>
    </row>
    <row r="9" spans="1:22" s="105" customFormat="1" ht="14.1" customHeight="1">
      <c r="A9" s="103"/>
      <c r="B9" s="119" t="s">
        <v>54</v>
      </c>
      <c r="C9" s="119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1"/>
      <c r="O9" s="121"/>
      <c r="P9" s="121"/>
      <c r="Q9" s="106"/>
      <c r="R9" s="106"/>
      <c r="S9" s="106"/>
      <c r="T9" s="103"/>
      <c r="U9" s="103"/>
      <c r="V9" s="103"/>
    </row>
    <row r="10" spans="1:22" s="105" customFormat="1" ht="14.1" customHeight="1">
      <c r="A10" s="103"/>
      <c r="B10" s="119" t="s">
        <v>55</v>
      </c>
      <c r="C10" s="119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1"/>
      <c r="O10" s="121"/>
      <c r="P10" s="121"/>
      <c r="Q10" s="106"/>
      <c r="R10" s="106"/>
      <c r="S10" s="106"/>
      <c r="T10" s="103"/>
      <c r="U10" s="103"/>
      <c r="V10" s="103"/>
    </row>
    <row r="11" spans="1:22" s="105" customFormat="1">
      <c r="A11" s="103"/>
      <c r="B11" s="100"/>
      <c r="C11" s="100"/>
      <c r="D11" s="103"/>
      <c r="E11" s="103"/>
      <c r="F11" s="104"/>
      <c r="G11" s="104"/>
      <c r="H11" s="104"/>
      <c r="I11" s="104"/>
      <c r="J11" s="104"/>
      <c r="K11" s="104"/>
      <c r="L11" s="104"/>
      <c r="M11" s="103"/>
      <c r="N11" s="103"/>
      <c r="O11" s="103"/>
      <c r="P11" s="103"/>
      <c r="Q11" s="103"/>
      <c r="R11" s="103"/>
      <c r="S11" s="103"/>
      <c r="T11" s="103"/>
      <c r="U11" s="103"/>
      <c r="V11" s="103"/>
    </row>
    <row r="12" spans="1:22" s="105" customFormat="1" ht="15" thickBot="1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</row>
    <row r="13" spans="1:22" s="105" customFormat="1" ht="18.600000000000001" customHeight="1" thickBot="1">
      <c r="A13" s="122"/>
      <c r="B13" s="107" t="s">
        <v>7</v>
      </c>
      <c r="C13" s="107" t="s">
        <v>12</v>
      </c>
      <c r="D13" s="123" t="s">
        <v>2</v>
      </c>
      <c r="E13" s="111" t="s">
        <v>0</v>
      </c>
      <c r="F13" s="112" t="s">
        <v>1</v>
      </c>
      <c r="G13" s="112" t="s">
        <v>3</v>
      </c>
      <c r="H13" s="113" t="s">
        <v>4</v>
      </c>
      <c r="I13" s="124" t="s">
        <v>5</v>
      </c>
      <c r="J13" s="103"/>
      <c r="K13" s="108" t="s">
        <v>56</v>
      </c>
      <c r="L13" s="109"/>
      <c r="M13" s="110"/>
      <c r="N13" s="125"/>
      <c r="O13" s="103"/>
      <c r="P13" s="103"/>
      <c r="Q13" s="108" t="s">
        <v>58</v>
      </c>
      <c r="R13" s="109"/>
      <c r="S13" s="110"/>
      <c r="T13" s="125"/>
      <c r="U13" s="103"/>
      <c r="V13" s="103"/>
    </row>
    <row r="14" spans="1:22" s="105" customFormat="1" ht="17.100000000000001" customHeight="1">
      <c r="A14" s="126">
        <v>1</v>
      </c>
      <c r="B14" s="167" t="s">
        <v>41</v>
      </c>
      <c r="C14" s="128">
        <v>1</v>
      </c>
      <c r="D14" s="129">
        <f>COUNT(N14,O17,T14)</f>
        <v>2</v>
      </c>
      <c r="E14" s="130">
        <f>IF(N14&gt;O14,1,0)+IF(O17&gt;N17,1,0)+IF(T14&gt;U14,1,0)</f>
        <v>2</v>
      </c>
      <c r="F14" s="130">
        <f>IF(N14&lt;O14,1,0)+IF(O17&lt;N17,1,0)+IF(T14&lt;U14,1,0)</f>
        <v>0</v>
      </c>
      <c r="G14" s="130">
        <f>VALUE(N14+O17+T14)</f>
        <v>13</v>
      </c>
      <c r="H14" s="130">
        <f>VALUE(O14+N17+U14)</f>
        <v>1</v>
      </c>
      <c r="I14" s="131">
        <f>AVERAGE(G14-H14)</f>
        <v>12</v>
      </c>
      <c r="J14" s="132"/>
      <c r="K14" s="133" t="str">
        <f>B14</f>
        <v>OPEN MARRATXI</v>
      </c>
      <c r="L14" s="134"/>
      <c r="M14" s="135" t="s">
        <v>9</v>
      </c>
      <c r="N14" s="136"/>
      <c r="O14" s="136"/>
      <c r="P14" s="137"/>
      <c r="Q14" s="133" t="str">
        <f>B14</f>
        <v>OPEN MARRATXI</v>
      </c>
      <c r="R14" s="138" t="s">
        <v>6</v>
      </c>
      <c r="S14" s="133" t="str">
        <f>B15</f>
        <v>CT LA SALLE</v>
      </c>
      <c r="T14" s="139">
        <v>6</v>
      </c>
      <c r="U14" s="139">
        <v>1</v>
      </c>
      <c r="V14" s="103"/>
    </row>
    <row r="15" spans="1:22" s="105" customFormat="1" ht="17.100000000000001" customHeight="1">
      <c r="A15" s="140">
        <v>2</v>
      </c>
      <c r="B15" s="141" t="s">
        <v>8</v>
      </c>
      <c r="C15" s="142">
        <v>4</v>
      </c>
      <c r="D15" s="143">
        <f>COUNT(N15,O18,U14)</f>
        <v>2</v>
      </c>
      <c r="E15" s="144">
        <f>IF(N15&gt;O15,1,0)+IF(O18&gt;N18,1,0)+IF(U14&gt;T14,1,0)</f>
        <v>1</v>
      </c>
      <c r="F15" s="144">
        <f>IF(N15&lt;O15,1,0)+IF(O18&lt;N18,1,0)+IF(U14&lt;T14,1,0)</f>
        <v>1</v>
      </c>
      <c r="G15" s="144">
        <f>VALUE(N15+O18+U14)</f>
        <v>5</v>
      </c>
      <c r="H15" s="144">
        <f>VALUE(O15+N18+T14)</f>
        <v>9</v>
      </c>
      <c r="I15" s="145">
        <f>AVERAGE(G15-H15)</f>
        <v>-4</v>
      </c>
      <c r="J15" s="132"/>
      <c r="K15" s="133" t="str">
        <f>B15</f>
        <v>CT LA SALLE</v>
      </c>
      <c r="L15" s="134" t="s">
        <v>6</v>
      </c>
      <c r="M15" s="146" t="str">
        <f>B16</f>
        <v>EU MOLL TC</v>
      </c>
      <c r="N15" s="139">
        <v>4</v>
      </c>
      <c r="O15" s="139">
        <v>3</v>
      </c>
      <c r="P15" s="137"/>
      <c r="Q15" s="146" t="str">
        <f>B16</f>
        <v>EU MOLL TC</v>
      </c>
      <c r="R15" s="138"/>
      <c r="S15" s="135" t="s">
        <v>9</v>
      </c>
      <c r="T15" s="136"/>
      <c r="U15" s="136"/>
      <c r="V15" s="103"/>
    </row>
    <row r="16" spans="1:22" s="105" customFormat="1" ht="15" thickBot="1">
      <c r="A16" s="147">
        <v>3</v>
      </c>
      <c r="B16" s="148" t="s">
        <v>60</v>
      </c>
      <c r="C16" s="149"/>
      <c r="D16" s="150">
        <f>COUNT(O15,N17,T15)</f>
        <v>2</v>
      </c>
      <c r="E16" s="151">
        <f>IF(N17&gt;O17,1,0)+IF(O15&gt;N15,1,0)+IF(T15&gt;U15,1,0)</f>
        <v>0</v>
      </c>
      <c r="F16" s="151">
        <f>IF(N17&lt;O17,1,0)+IF(O15&lt;N15,1,0)+IF(T15&lt;U15,1,0)</f>
        <v>2</v>
      </c>
      <c r="G16" s="151">
        <f>VALUE(O15+N17+T15)</f>
        <v>3</v>
      </c>
      <c r="H16" s="151">
        <f>VALUE(N15+O17+U15)</f>
        <v>11</v>
      </c>
      <c r="I16" s="152">
        <f>AVERAGE(G16-H16)</f>
        <v>-8</v>
      </c>
      <c r="J16" s="103"/>
      <c r="K16" s="108" t="s">
        <v>57</v>
      </c>
      <c r="L16" s="153"/>
      <c r="M16" s="110"/>
      <c r="N16" s="125"/>
      <c r="O16" s="103"/>
      <c r="P16" s="103"/>
      <c r="Q16" s="103"/>
      <c r="R16" s="103"/>
      <c r="S16" s="103"/>
      <c r="T16" s="103"/>
      <c r="U16" s="103"/>
      <c r="V16" s="103"/>
    </row>
    <row r="17" spans="1:22" s="105" customFormat="1" ht="17.100000000000001" customHeight="1">
      <c r="A17" s="154">
        <v>4</v>
      </c>
      <c r="B17" s="155"/>
      <c r="C17" s="156"/>
      <c r="D17" s="157">
        <f>COUNT(O14,N18,U15)</f>
        <v>0</v>
      </c>
      <c r="E17" s="157">
        <f>IF(O14&gt;N14,1,0)+IF(N18&gt;O18,1,0)+IF(U15&gt;T15,1,0)</f>
        <v>0</v>
      </c>
      <c r="F17" s="157">
        <f>IF(O14&lt;N14,1,0)+IF(N18&lt;O18,1,0)+IF(U15&lt;T15,1,0)</f>
        <v>0</v>
      </c>
      <c r="G17" s="157">
        <f>VALUE(O14+N18+U15)</f>
        <v>0</v>
      </c>
      <c r="H17" s="157">
        <f>VALUE(N14+O18+T15)</f>
        <v>0</v>
      </c>
      <c r="I17" s="157">
        <f>AVERAGE(G17-H17)</f>
        <v>0</v>
      </c>
      <c r="J17" s="103"/>
      <c r="K17" s="133" t="str">
        <f>B16</f>
        <v>EU MOLL TC</v>
      </c>
      <c r="L17" s="134" t="s">
        <v>6</v>
      </c>
      <c r="M17" s="158" t="str">
        <f>B14</f>
        <v>OPEN MARRATXI</v>
      </c>
      <c r="N17" s="139">
        <v>0</v>
      </c>
      <c r="O17" s="139">
        <v>7</v>
      </c>
      <c r="P17" s="103"/>
      <c r="Q17" s="103"/>
      <c r="R17" s="103"/>
      <c r="S17" s="103"/>
      <c r="T17" s="103"/>
      <c r="U17" s="103"/>
      <c r="V17" s="103"/>
    </row>
    <row r="18" spans="1:22" s="105" customFormat="1" ht="17.100000000000001" customHeight="1">
      <c r="A18" s="103"/>
      <c r="B18" s="103"/>
      <c r="C18" s="132"/>
      <c r="D18" s="103"/>
      <c r="E18" s="103"/>
      <c r="F18" s="103"/>
      <c r="G18" s="103"/>
      <c r="H18" s="103"/>
      <c r="I18" s="103"/>
      <c r="J18" s="103"/>
      <c r="K18" s="135" t="s">
        <v>9</v>
      </c>
      <c r="L18" s="134"/>
      <c r="M18" s="159" t="str">
        <f>B15</f>
        <v>CT LA SALLE</v>
      </c>
      <c r="N18" s="136"/>
      <c r="O18" s="136"/>
      <c r="P18" s="103"/>
      <c r="Q18" s="103"/>
      <c r="R18" s="103"/>
      <c r="S18" s="103"/>
      <c r="T18" s="103"/>
      <c r="U18" s="103"/>
      <c r="V18" s="103"/>
    </row>
    <row r="19" spans="1:22" ht="15" thickBot="1">
      <c r="A19" s="103"/>
      <c r="B19" s="103"/>
      <c r="C19" s="132"/>
      <c r="D19" s="103"/>
      <c r="E19" s="103"/>
      <c r="F19" s="103"/>
      <c r="G19" s="103"/>
      <c r="H19" s="103"/>
      <c r="I19" s="103"/>
      <c r="J19" s="103"/>
      <c r="K19" s="103"/>
      <c r="L19" s="132"/>
      <c r="M19" s="103"/>
      <c r="N19" s="103"/>
      <c r="O19" s="103"/>
      <c r="P19" s="103"/>
      <c r="Q19" s="103"/>
      <c r="R19" s="103"/>
      <c r="S19" s="103"/>
      <c r="T19" s="103"/>
      <c r="U19" s="103"/>
      <c r="V19" s="96"/>
    </row>
    <row r="20" spans="1:22" s="105" customFormat="1" ht="20.399999999999999" customHeight="1" thickBot="1">
      <c r="A20" s="122"/>
      <c r="B20" s="107" t="s">
        <v>24</v>
      </c>
      <c r="C20" s="107" t="s">
        <v>12</v>
      </c>
      <c r="D20" s="123" t="s">
        <v>2</v>
      </c>
      <c r="E20" s="111" t="s">
        <v>0</v>
      </c>
      <c r="F20" s="112" t="s">
        <v>1</v>
      </c>
      <c r="G20" s="112" t="s">
        <v>3</v>
      </c>
      <c r="H20" s="113" t="s">
        <v>4</v>
      </c>
      <c r="I20" s="124" t="s">
        <v>5</v>
      </c>
      <c r="J20" s="103"/>
      <c r="K20" s="108" t="s">
        <v>56</v>
      </c>
      <c r="L20" s="153"/>
      <c r="M20" s="110"/>
      <c r="N20" s="125"/>
      <c r="O20" s="103"/>
      <c r="P20" s="103"/>
      <c r="Q20" s="108" t="s">
        <v>58</v>
      </c>
      <c r="R20" s="160"/>
      <c r="S20" s="110"/>
      <c r="T20" s="125"/>
      <c r="U20" s="103"/>
      <c r="V20" s="103"/>
    </row>
    <row r="21" spans="1:22" s="105" customFormat="1" ht="17.100000000000001" customHeight="1">
      <c r="A21" s="126">
        <v>1</v>
      </c>
      <c r="B21" s="127" t="s">
        <v>49</v>
      </c>
      <c r="C21" s="128">
        <v>2</v>
      </c>
      <c r="D21" s="129">
        <f>COUNT(N21,O24,T21)</f>
        <v>3</v>
      </c>
      <c r="E21" s="130">
        <f>IF(N21&gt;O21,1,0)+IF(O24&gt;N24,1,0)+IF(T21&gt;U21,1,0)</f>
        <v>1</v>
      </c>
      <c r="F21" s="130">
        <f>IF(N21&lt;O21,1,0)+IF(O24&lt;N24,1,0)+IF(T21&lt;U21,1,0)</f>
        <v>2</v>
      </c>
      <c r="G21" s="130">
        <f>VALUE(N21+O24+T21)</f>
        <v>7</v>
      </c>
      <c r="H21" s="130">
        <f>VALUE(O21+N24+U21)</f>
        <v>14</v>
      </c>
      <c r="I21" s="131">
        <f>AVERAGE(G21-H21)</f>
        <v>-7</v>
      </c>
      <c r="J21" s="132"/>
      <c r="K21" s="133" t="str">
        <f>B21</f>
        <v>DELTA TC</v>
      </c>
      <c r="L21" s="134" t="s">
        <v>6</v>
      </c>
      <c r="M21" s="146" t="str">
        <f>B24</f>
        <v>SANTA MARIA TC</v>
      </c>
      <c r="N21" s="139">
        <v>3</v>
      </c>
      <c r="O21" s="139">
        <v>4</v>
      </c>
      <c r="P21" s="137"/>
      <c r="Q21" s="133" t="str">
        <f>B21</f>
        <v>DELTA TC</v>
      </c>
      <c r="R21" s="138" t="s">
        <v>6</v>
      </c>
      <c r="S21" s="133" t="str">
        <f>B22</f>
        <v>AD SAN CAYETANO</v>
      </c>
      <c r="T21" s="139">
        <v>0</v>
      </c>
      <c r="U21" s="139">
        <v>7</v>
      </c>
      <c r="V21" s="103"/>
    </row>
    <row r="22" spans="1:22" s="105" customFormat="1" ht="17.100000000000001" customHeight="1">
      <c r="A22" s="140">
        <v>2</v>
      </c>
      <c r="B22" s="172" t="s">
        <v>50</v>
      </c>
      <c r="C22" s="142">
        <v>3</v>
      </c>
      <c r="D22" s="143">
        <f>COUNT(N22,O25,U21)</f>
        <v>3</v>
      </c>
      <c r="E22" s="144">
        <f>IF(N22&gt;O22,1,0)+IF(O25&gt;N25,1,0)+IF(U21&gt;T21,1,0)</f>
        <v>3</v>
      </c>
      <c r="F22" s="144">
        <f>IF(N22&lt;O22,1,0)+IF(O25&lt;N25,1,0)+IF(U21&lt;T21,1,0)</f>
        <v>0</v>
      </c>
      <c r="G22" s="144">
        <f>VALUE(N22+O25+U21)</f>
        <v>19</v>
      </c>
      <c r="H22" s="144">
        <f>VALUE(O22+N25+T21)</f>
        <v>2</v>
      </c>
      <c r="I22" s="145">
        <f>AVERAGE(G22-H22)</f>
        <v>17</v>
      </c>
      <c r="J22" s="132"/>
      <c r="K22" s="133" t="str">
        <f>B22</f>
        <v>AD SAN CAYETANO</v>
      </c>
      <c r="L22" s="134" t="s">
        <v>6</v>
      </c>
      <c r="M22" s="146" t="str">
        <f>B23</f>
        <v>TC BINISSALEM</v>
      </c>
      <c r="N22" s="139">
        <v>7</v>
      </c>
      <c r="O22" s="139">
        <v>0</v>
      </c>
      <c r="P22" s="137"/>
      <c r="Q22" s="146" t="str">
        <f>B23</f>
        <v>TC BINISSALEM</v>
      </c>
      <c r="R22" s="138" t="s">
        <v>6</v>
      </c>
      <c r="S22" s="146" t="str">
        <f>B24</f>
        <v>SANTA MARIA TC</v>
      </c>
      <c r="T22" s="139">
        <v>3</v>
      </c>
      <c r="U22" s="139">
        <v>4</v>
      </c>
      <c r="V22" s="103"/>
    </row>
    <row r="23" spans="1:22" s="105" customFormat="1" ht="17.100000000000001" customHeight="1">
      <c r="A23" s="140">
        <v>3</v>
      </c>
      <c r="B23" s="141" t="s">
        <v>51</v>
      </c>
      <c r="C23" s="142"/>
      <c r="D23" s="143">
        <f>COUNT(O22,N24,T22)</f>
        <v>3</v>
      </c>
      <c r="E23" s="144">
        <f>IF(N22&lt;O22,1,0)+IF(O24&lt;N24,1,0)+IF(U22&lt;T22,1,0)</f>
        <v>0</v>
      </c>
      <c r="F23" s="144">
        <f>D23-E23</f>
        <v>3</v>
      </c>
      <c r="G23" s="144">
        <f>VALUE(O22+N24+T22)</f>
        <v>6</v>
      </c>
      <c r="H23" s="144">
        <f>VALUE(N22+O24+U22)</f>
        <v>15</v>
      </c>
      <c r="I23" s="145">
        <f>AVERAGE(G23-H23)</f>
        <v>-9</v>
      </c>
      <c r="J23" s="103"/>
      <c r="K23" s="108" t="s">
        <v>57</v>
      </c>
      <c r="L23" s="153"/>
      <c r="M23" s="110"/>
      <c r="N23" s="161"/>
      <c r="P23" s="103"/>
      <c r="Q23" s="103"/>
      <c r="R23" s="103"/>
      <c r="S23" s="103"/>
      <c r="T23" s="103"/>
      <c r="U23" s="103"/>
      <c r="V23" s="103"/>
    </row>
    <row r="24" spans="1:22" s="105" customFormat="1" ht="15" thickBot="1">
      <c r="A24" s="147">
        <v>4</v>
      </c>
      <c r="B24" s="148" t="s">
        <v>52</v>
      </c>
      <c r="C24" s="149"/>
      <c r="D24" s="150">
        <f>COUNT(O21,N25,U22)</f>
        <v>3</v>
      </c>
      <c r="E24" s="151">
        <f>IF(N21&lt;O21,1,0)+IF(N25&gt;O25,1,0)+IF(T22&lt;U22,1,0)</f>
        <v>2</v>
      </c>
      <c r="F24" s="151">
        <f>D24-E24</f>
        <v>1</v>
      </c>
      <c r="G24" s="151">
        <f>VALUE(O21+N25+U22)</f>
        <v>10</v>
      </c>
      <c r="H24" s="151">
        <f>VALUE(N21+O25+T22)</f>
        <v>11</v>
      </c>
      <c r="I24" s="152">
        <f>AVERAGE(G24-H24)</f>
        <v>-1</v>
      </c>
      <c r="J24" s="103"/>
      <c r="K24" s="133" t="str">
        <f>B23</f>
        <v>TC BINISSALEM</v>
      </c>
      <c r="L24" s="134" t="s">
        <v>6</v>
      </c>
      <c r="M24" s="158" t="str">
        <f>B21</f>
        <v>DELTA TC</v>
      </c>
      <c r="N24" s="139">
        <v>3</v>
      </c>
      <c r="O24" s="139">
        <v>4</v>
      </c>
      <c r="P24" s="103"/>
      <c r="Q24" s="103"/>
      <c r="R24" s="103"/>
      <c r="S24" s="103"/>
      <c r="T24" s="103"/>
      <c r="U24" s="103"/>
      <c r="V24" s="103"/>
    </row>
    <row r="25" spans="1:22" s="105" customFormat="1" ht="17.100000000000001" customHeight="1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62" t="str">
        <f>B24</f>
        <v>SANTA MARIA TC</v>
      </c>
      <c r="L25" s="134" t="s">
        <v>6</v>
      </c>
      <c r="M25" s="159" t="str">
        <f>B22</f>
        <v>AD SAN CAYETANO</v>
      </c>
      <c r="N25" s="139">
        <v>2</v>
      </c>
      <c r="O25" s="139">
        <v>5</v>
      </c>
      <c r="P25" s="103"/>
      <c r="Q25" s="103"/>
      <c r="R25" s="103"/>
      <c r="S25" s="103"/>
      <c r="T25" s="103"/>
      <c r="U25" s="103"/>
      <c r="V25" s="103"/>
    </row>
    <row r="26" spans="1:22" ht="12.9" customHeight="1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</row>
    <row r="27" spans="1:22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M27" s="96"/>
      <c r="N27" s="96"/>
      <c r="O27" s="96"/>
      <c r="P27" s="96"/>
      <c r="Q27" s="96"/>
      <c r="R27" s="96"/>
      <c r="S27" s="96"/>
      <c r="T27" s="96"/>
      <c r="U27" s="96"/>
      <c r="V27" s="96"/>
    </row>
    <row r="28" spans="1:22">
      <c r="A28" s="96"/>
      <c r="B28" s="116" t="s">
        <v>48</v>
      </c>
      <c r="C28" s="170" t="s">
        <v>61</v>
      </c>
      <c r="D28" s="171"/>
      <c r="E28" s="170"/>
      <c r="F28" s="170"/>
      <c r="G28" s="171"/>
      <c r="H28" s="170"/>
      <c r="I28" s="170"/>
      <c r="J28" s="170"/>
      <c r="K28" s="170"/>
      <c r="L28" s="115"/>
      <c r="M28" s="115"/>
      <c r="N28" s="115"/>
      <c r="O28" s="115"/>
      <c r="P28" s="115"/>
      <c r="Q28" s="96"/>
      <c r="R28" s="96"/>
      <c r="S28" s="96"/>
      <c r="T28" s="96"/>
      <c r="U28" s="96"/>
      <c r="V28" s="96"/>
    </row>
    <row r="29" spans="1:22">
      <c r="A29" s="96"/>
      <c r="B29" s="96"/>
      <c r="C29" s="170" t="s">
        <v>62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</row>
    <row r="30" spans="1:22">
      <c r="A30" s="96"/>
      <c r="B30" s="168" t="s">
        <v>41</v>
      </c>
      <c r="C30" s="115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</row>
    <row r="31" spans="1:22" ht="29.4" customHeight="1">
      <c r="A31" s="96"/>
      <c r="B31" s="163"/>
      <c r="C31" s="182" t="s">
        <v>63</v>
      </c>
      <c r="D31" s="183"/>
      <c r="E31" s="183"/>
      <c r="F31" s="183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</row>
    <row r="32" spans="1:22" ht="15" customHeight="1">
      <c r="A32" s="96"/>
      <c r="B32" s="169" t="s">
        <v>50</v>
      </c>
      <c r="C32" s="184" t="s">
        <v>64</v>
      </c>
      <c r="D32" s="185"/>
      <c r="E32" s="185"/>
      <c r="F32" s="185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</row>
    <row r="33" spans="1:22" ht="15" customHeight="1">
      <c r="A33" s="96"/>
      <c r="B33" s="115"/>
      <c r="C33" s="164"/>
      <c r="D33" s="164"/>
      <c r="E33" s="164"/>
      <c r="F33" s="181"/>
      <c r="G33" s="181"/>
      <c r="H33" s="181"/>
      <c r="I33" s="181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</row>
    <row r="34" spans="1:22" ht="12.9" customHeight="1"/>
    <row r="35" spans="1:22" ht="12.9" customHeight="1"/>
    <row r="36" spans="1:22" ht="12.9" customHeight="1"/>
    <row r="37" spans="1:22" ht="12.9" customHeight="1"/>
    <row r="38" spans="1:22" ht="15.9" customHeight="1"/>
    <row r="39" spans="1:22" ht="15.9" customHeight="1"/>
    <row r="40" spans="1:22" ht="15.9" customHeight="1"/>
  </sheetData>
  <mergeCells count="4">
    <mergeCell ref="B6:J6"/>
    <mergeCell ref="F33:I33"/>
    <mergeCell ref="C31:F31"/>
    <mergeCell ref="C32:F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VET40F-2</vt:lpstr>
      <vt:lpstr>ABSOLUTO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Aurelia</dc:creator>
  <cp:lastModifiedBy>Aurelia FTIB</cp:lastModifiedBy>
  <cp:lastPrinted>2022-06-01T08:10:10Z</cp:lastPrinted>
  <dcterms:created xsi:type="dcterms:W3CDTF">2016-11-15T09:47:28Z</dcterms:created>
  <dcterms:modified xsi:type="dcterms:W3CDTF">2025-03-25T11:25:40Z</dcterms:modified>
</cp:coreProperties>
</file>